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040" activeTab="0"/>
  </bookViews>
  <sheets>
    <sheet name="стр.1" sheetId="1" r:id="rId1"/>
    <sheet name="стр 2" sheetId="2" r:id="rId2"/>
    <sheet name="стр.2_3" sheetId="3" r:id="rId3"/>
    <sheet name="расходы " sheetId="4" r:id="rId4"/>
  </sheets>
  <definedNames>
    <definedName name="_xlnm.Print_Titles" localSheetId="2">'стр.2_3'!$4:$4</definedName>
    <definedName name="_xlnm.Print_Area" localSheetId="1">'стр 2'!$A$1:$DD$7</definedName>
    <definedName name="_xlnm.Print_Area" localSheetId="0">'стр.1'!$A$1:$DD$38</definedName>
    <definedName name="_xlnm.Print_Area" localSheetId="2">'стр.2_3'!$A$1:$DD$68</definedName>
  </definedNames>
  <calcPr fullCalcOnLoad="1"/>
</workbook>
</file>

<file path=xl/comments4.xml><?xml version="1.0" encoding="utf-8"?>
<comments xmlns="http://schemas.openxmlformats.org/spreadsheetml/2006/main">
  <authors>
    <author>Забудько Ольга Александровна</author>
  </authors>
  <commentList>
    <comment ref="A58" authorId="0">
      <text>
        <r>
          <rPr>
            <b/>
            <sz val="8"/>
            <rFont val="Tahoma"/>
            <family val="2"/>
          </rPr>
          <t>это справочник</t>
        </r>
      </text>
    </comment>
  </commentList>
</comments>
</file>

<file path=xl/sharedStrings.xml><?xml version="1.0" encoding="utf-8"?>
<sst xmlns="http://schemas.openxmlformats.org/spreadsheetml/2006/main" count="375" uniqueCount="153">
  <si>
    <t>Наименование показателя</t>
  </si>
  <si>
    <t>из них:</t>
  </si>
  <si>
    <t>"</t>
  </si>
  <si>
    <t xml:space="preserve"> г.</t>
  </si>
  <si>
    <t>План финансово-хозяйственной деятельности</t>
  </si>
  <si>
    <t>Сумма</t>
  </si>
  <si>
    <t>I. Нефинансовые активы, всего:</t>
  </si>
  <si>
    <t>в том числе:</t>
  </si>
  <si>
    <t>2.2.1. по выданным авансам на услуги связи</t>
  </si>
  <si>
    <t>2.2.2. по выданным авансам на транспортные услуги</t>
  </si>
  <si>
    <t>2.2.4. по выданным авансам на услуги по содержанию имущества</t>
  </si>
  <si>
    <t>2.2.5. по выданным авансам на прочие услуги</t>
  </si>
  <si>
    <t>2.2.6. по выданным авансам на приобретение основных средств</t>
  </si>
  <si>
    <t>(подпись)</t>
  </si>
  <si>
    <t>(расшифровка подписи)</t>
  </si>
  <si>
    <t>УТВЕРЖДАЮ</t>
  </si>
  <si>
    <t>КОДЫ</t>
  </si>
  <si>
    <t>Дата</t>
  </si>
  <si>
    <t>по ОКПО</t>
  </si>
  <si>
    <t>по ОКЕИ</t>
  </si>
  <si>
    <t>Единица измерения: руб.</t>
  </si>
  <si>
    <t>1.2.1. Общая балансовая стоимость особо ценного движимого имущества</t>
  </si>
  <si>
    <t>1.2.2. Остаточная стоимость особо ценного движимого имущества</t>
  </si>
  <si>
    <t>(наименование должности лица, утверждающего документ)</t>
  </si>
  <si>
    <t>Форма по КФД</t>
  </si>
  <si>
    <t>3.2.2. по оплате услуг связи</t>
  </si>
  <si>
    <t>3.2.3. по оплате транспортных услуг</t>
  </si>
  <si>
    <t>3.2.4. по оплате коммунальных услуг</t>
  </si>
  <si>
    <t>3.2.5. по оплате услуг по содержанию имущества</t>
  </si>
  <si>
    <t>3.2.6. по оплате прочих услуг</t>
  </si>
  <si>
    <t>3.2.7. по приобретению основных средств</t>
  </si>
  <si>
    <t>ИНН/КПП</t>
  </si>
  <si>
    <t>Адрес фактического местонахождения</t>
  </si>
  <si>
    <t>1.3. Перечень услуг (работ), осуществляемых на платной основе:</t>
  </si>
  <si>
    <t>2.3. Дебиторская задолженность по выданным авансам за счет доходов, полученных от платной и иной приносящей доход деятельности, всего:</t>
  </si>
  <si>
    <t>3.1. Просроченная кредиторская задолженность</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</si>
  <si>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</si>
  <si>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3.2.1. по начислениям на выплаты по оплате труда</t>
  </si>
  <si>
    <t>II. Финансовые активы, всего</t>
  </si>
  <si>
    <t>III. Обязательства, всего</t>
  </si>
  <si>
    <t>2.2.3. по выданным авансам на коммунальные услуги</t>
  </si>
  <si>
    <t>(подразделения)</t>
  </si>
  <si>
    <t>Наименование органа, осуществляющего</t>
  </si>
  <si>
    <t>функции и полномочия учредителя</t>
  </si>
  <si>
    <t>учреждения (подразделения)</t>
  </si>
  <si>
    <t>Наименование муниципального</t>
  </si>
  <si>
    <t>бюджетного учреждения</t>
  </si>
  <si>
    <t>муниципального бюджетного</t>
  </si>
  <si>
    <t>I. Сведения о деятельности муниципального бюджетного учреждения (подразделения)</t>
  </si>
  <si>
    <t>1.1. Цели деятельности муниципального бюджетного учреждения (подразделения):</t>
  </si>
  <si>
    <t>II. Показатели финансового состояния муниципального бюджетного учреждения (подразделения)</t>
  </si>
  <si>
    <t>1.1. Общая балансовая стоимость недвижимого муниципального имущества, всего</t>
  </si>
  <si>
    <t>1.1.1. Стоимость имущества, закрепленного собственником имущества за муниципальным бюджетным учреждением (подразделением) на праве оперативного управления</t>
  </si>
  <si>
    <t>1.1.2. Стоимость имущества, приобретенного муниципальным бюджетным учреждением (подразделением) за счет выделенных собственником имущества учреждения средств</t>
  </si>
  <si>
    <t>1.1.3. Стоимость имущества, приобретенного муниципальным бюджетным учреждением (подразделением) за счет доходов, полученных от платной и иной приносящей доход деятельности</t>
  </si>
  <si>
    <t>1.1.4. Остаточная стоимость недвижимого муниципального имущества</t>
  </si>
  <si>
    <t>1.2. Общая балансовая стоимость движимого муниципального имущества, всего</t>
  </si>
  <si>
    <t>2.1. Дебиторская задолженность по доходам, полученным за счет средств бюджета</t>
  </si>
  <si>
    <t>2.2. Дебиторская задолженность по выданным авансам, полученным за счет средств  бюджета, всего:</t>
  </si>
  <si>
    <t>2.2.7. по выданным авансам на приобретение материальных запасов</t>
  </si>
  <si>
    <t>2.2.8. по выданным авансам на прочие расходы</t>
  </si>
  <si>
    <t>3.2. Кредиторская задолженность по расчетам с поставщиками и подрядчиками за счет средств бюджета, всего:</t>
  </si>
  <si>
    <t>3.2.8. по приобретению материальных запасов</t>
  </si>
  <si>
    <t>3.2.9. по оплате прочих расходов</t>
  </si>
  <si>
    <t>3.2.10. по платежам в бюджет</t>
  </si>
  <si>
    <t>3.2.11. по прочим расчетам с кредиторами</t>
  </si>
  <si>
    <t>1.2. Виды деятельности муниципального бюджетного учреждения (подразделения):</t>
  </si>
  <si>
    <t>53524602</t>
  </si>
  <si>
    <t>6111011249/611101001</t>
  </si>
  <si>
    <t>управление образования Аминистрации Зерноградского района Ростовской области</t>
  </si>
  <si>
    <t>-</t>
  </si>
  <si>
    <t>383</t>
  </si>
  <si>
    <t>Объем публичных обязательств, всего</t>
  </si>
  <si>
    <t>Очередной финансовый год</t>
  </si>
  <si>
    <t>операции по лицевым счетам, открытым в органах Федерального казначейства</t>
  </si>
  <si>
    <t>3.1. Планируемый остаток средств на начало планируемого года</t>
  </si>
  <si>
    <t>х</t>
  </si>
  <si>
    <t>3.2. Поступления, всего:</t>
  </si>
  <si>
    <t>3.3. Планируемый остаток средств на конец планируемого года</t>
  </si>
  <si>
    <t>3.4. Выплаты, всего:</t>
  </si>
  <si>
    <t>заработная плата</t>
  </si>
  <si>
    <t>прочие выплаты</t>
  </si>
  <si>
    <t>начисления на выплаты по оплате труда</t>
  </si>
  <si>
    <t>услуги связи</t>
  </si>
  <si>
    <t>транспортные услуги</t>
  </si>
  <si>
    <t>работы, услуги по содержанию имущества</t>
  </si>
  <si>
    <t>прочие работы, услуги</t>
  </si>
  <si>
    <t>пособия по социальной помощи населению</t>
  </si>
  <si>
    <t>прочие расходы</t>
  </si>
  <si>
    <t xml:space="preserve">увеличение стоимости основных средств </t>
  </si>
  <si>
    <t>увеличение стоимости материальных запасов</t>
  </si>
  <si>
    <t>коммунальные услуги</t>
  </si>
  <si>
    <t xml:space="preserve">Главный бухгалтер </t>
  </si>
  <si>
    <t xml:space="preserve">Исполнитель </t>
  </si>
  <si>
    <t>347740,  Россия, Ростовская область Зерноградский район, г.Зерноград, ул.Советска, 42/11</t>
  </si>
  <si>
    <t>муниципальное бюджетное общеобразовательное учреждение гимназия  г.Зернограда</t>
  </si>
  <si>
    <t>(2016 год)</t>
  </si>
  <si>
    <t>3.4.3.    За счет иных источников</t>
  </si>
  <si>
    <t>3.4.4. Итого по выплатам:</t>
  </si>
  <si>
    <t>3.4.5. СПРАВОЧНО:</t>
  </si>
  <si>
    <t>Е.Н.Кривенко</t>
  </si>
  <si>
    <t>16</t>
  </si>
  <si>
    <t xml:space="preserve">1 Основной целью деятельности Организации является деятельность по образовательным программам начального общего образования, основного общего образования, среднего общего образования.
Основные общеобразовательные программы обеспечивают реализацию федерального государственного образовательного стандарта.
Реализация основных  общеобразовательных программ в рамках федеральных государственных образовательных  стандартов осуществляется бесплатно.
2.Организация вправе осуществлять образовательную деятельность по следующим образовательным программам, реализация которых не является основной целью деятельности:
-   образовательные программы дошкольного образования;
-   дополнительные общеобразовательные программы.
</t>
  </si>
  <si>
    <t>1.  Основной деятельностью Организации является  образовательная деятельность, непосредственно направленная на достижение целей, ради которых она создана (реализация образовательных программам начального общего образования, основного общего образования, среднего общего образования).
 2. Организация вправе осуществлять образовательную деятельность по образовательным программам, реализация которых не является основной целью деятельности (образовательные программы дошкольного образования,  дополнительные общеобразовательные программы).
3. Организация может осуществлять консультационную, просветительскую деятельность, деятельность в сфере охраны здоровья граждан и иную не противоречащую целям создания Организации деятельность, в том числе осуществление организации отдыха и оздоровления обучающихся в каникулярное время с круглосуточным и (или)  дневным пребыванием, присмотра и ухода за детьми в группах продленного дня.
4. Образовательная деятельность, не предусмотренная муниципальным заданием и (или) соглашением о предоставлении субсидии на возмещение затрат, на одинаковых при оказании одних и тех же услуг условиях, за счет средств физических и (или) юридических лиц. 
Организация вправе осуществлять указанную деятельность по договорам об оказании платных образовательных услуг. 
Платные образовательные услуги не могут быть оказаны вместо образовательных услуг, финансовое обеспечение которых осуществляется за счет бюджетных ассигнований. 
Организация предоставляет платные образовательные услуги с целью создания условий всестороннего удовлетворения образовательных потребностей граждан и насыщения рынка образовательными услугами</t>
  </si>
  <si>
    <t xml:space="preserve">дополнительные образовательные программы, предполагающие углубленное изучение  отдельных предметов;
-  изучение специальных дисциплин, не предусмотренных учебным планом Организации;
-  индивидуальные и групповые занятия с обучающимися;
- развитие логического мышления обучающихся младшего возраста, их познавательных способностей;
-  реализация индивидуальных стратегий развития ребенка;
-  проведение обучающих и развивающих тренингов;
- индивидуальное и семейное консультирование родителей (законных представителей);
-  предоставление услуг спортивного комплекса;
-  организация каникулярных площадок, лагерей отдыха обучающихся;
-  различных групп кратковременного пребывания и групп выходного дня;
-  проведение лекториев, семи¬наров, мастер-классов, стажировок по обмену опытом, индивидуальных и групповых консультаций специалистов;
-  и другие.
</t>
  </si>
  <si>
    <t>на 2016 год</t>
  </si>
  <si>
    <t>3.4.2.4 Субсидии бюджетным учреждениям на реализацию муниципальной программы Зерноградского района «Защита населения и территории от чрезвычайных ситуаций, обеспечение пожарной безопасности и безопасности людей на водных объектах»</t>
  </si>
  <si>
    <t>3.4.2.1. Субсидии бюджетным учреждениям на организацию питания детей в общеобразовательных учреждениях в рамках реализации муниципальной программы Зерноградского района «Развитие образования»</t>
  </si>
  <si>
    <t>3.4.2.2. Субсидии бюджетным учреждениям на выплату стипендий Главы района одаренным детям в рамках реализации муниципальной программы Зерноградского района «Развитие образования»</t>
  </si>
  <si>
    <t>3.4.2.3. Субсидии бюджетным учреждениям на организацию отдыха детей в каникулярное время в рамках реализации муниципальной программы Зерноградского района «Социальная поддержка граждан»</t>
  </si>
  <si>
    <t xml:space="preserve">III. Показатели по поступлениям и выплатам муниципального бюджетного учреждения </t>
  </si>
  <si>
    <t xml:space="preserve">Код по бюджетной классификации Российской Федерации
</t>
  </si>
  <si>
    <t>Первый год планового периода</t>
  </si>
  <si>
    <t>Второй год планового периода</t>
  </si>
  <si>
    <t>(2013 год)</t>
  </si>
  <si>
    <t>(2014 год)</t>
  </si>
  <si>
    <t>Доходы, всего</t>
  </si>
  <si>
    <t xml:space="preserve">3.2.1. Субсидия на финансовое обеспечение выполнения муниципального задания
</t>
  </si>
  <si>
    <t>130</t>
  </si>
  <si>
    <t xml:space="preserve">3.2.2. Субсидии, предоставляемые в соответствии с абзацем вторым пункта 1 статьи 78.1 Бюджетного кодекса Российской Федерации
</t>
  </si>
  <si>
    <t>180</t>
  </si>
  <si>
    <t xml:space="preserve">3.2.3. Субсидии на осуществление капитальных вложений
</t>
  </si>
  <si>
    <t>3.2.4.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и юридических лиц осуществляется на платной основе</t>
  </si>
  <si>
    <t>3.2.5. Поступления от иной приносящей доход деятельности</t>
  </si>
  <si>
    <t>доходы от собственности</t>
  </si>
  <si>
    <t>120</t>
  </si>
  <si>
    <t>доходы от иной приносящей доход деятельности</t>
  </si>
  <si>
    <t>3.4.1.    За счет субсидии бюджетным учреждениям на финансовое обеспечение выполнения муниципального задания на оказание муниципальных услуг:</t>
  </si>
  <si>
    <t xml:space="preserve">3.4.1.1.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Зерноградского района «Развитие образования» </t>
  </si>
  <si>
    <t>111</t>
  </si>
  <si>
    <t>112</t>
  </si>
  <si>
    <t>119</t>
  </si>
  <si>
    <t>244</t>
  </si>
  <si>
    <t>321</t>
  </si>
  <si>
    <t xml:space="preserve">3.4.1.2. Расходы на обеспечение деятельности (оказание услуг) муниципальных учреждений Зерноградского района в рамках подпрограммы «Развитие общего и дополнительного образования» муниципальной программы Зерноградского района «Развитие образования» </t>
  </si>
  <si>
    <t>налог на имущество организаций и земельный налог</t>
  </si>
  <si>
    <t>851</t>
  </si>
  <si>
    <t xml:space="preserve">уплата прочих налогов, сборов </t>
  </si>
  <si>
    <t>852</t>
  </si>
  <si>
    <t>3.4.1.3. Расходы на обеспечение деятельности (оказание услуг) муниципальных учреждений Зерноградского района в рамках подпрограммы «Профилактика экстремизма и терроризма в Зерноградском районе» муниципальной программы Зерноградского района «Обеспечение общественного порядка и противодействие преступности»</t>
  </si>
  <si>
    <t>3.4.1.4. Расходы на обеспечение деятельности (оказание услуг) муниципальных учреждений Зерноградского района в рамках подпрограммы «Пожарная безопасность» муниципальной программы Зерноградского района «Защита населения и территории от чрезвычайных ситуаций, обеспечение пожарной безопасности и безопасности людей на водных объектах»</t>
  </si>
  <si>
    <t>3.4.1.6.  Расходы на обеспечение деятельности (оказание услуг) муниципальных учреждений Зерноградского района в рамках подпрограммы «Энергосбережение и повышение энергетической  эффективности в Зерноградском районе» муниципальной программы  Зерноградского района «Энергоэффективность и развитие энергетики»</t>
  </si>
  <si>
    <t xml:space="preserve">3.4.2. За счет субсидий, предоставляемые в соответствии с абзацем вторым пункта 1 статьи 78.1 Бюджетного кодекса Российской Федерации: </t>
  </si>
  <si>
    <t>340</t>
  </si>
  <si>
    <t>стипендии</t>
  </si>
  <si>
    <t>3.4.2.6. Субсидии бюджетным учреждениям на  реализацию муниципальной программы Зерноградского района "Обеспечение общественного порядка и противодействие преступности"</t>
  </si>
  <si>
    <t xml:space="preserve">3.4.2.5.Субсидии бюджетным учреждениям на текущий ремонт зданий, оборудования и благоустройство территории  муниципальных образовательных учреждений (включая разработку ПСД и оценку сметной документации) в рамках реализации муниципальнойпрограммы Зерноградского района «Развитие образования»
</t>
  </si>
  <si>
    <t>И.о. директора МБОУ гимназии г.Зернограда</t>
  </si>
  <si>
    <t>Л.Ю. Решетняк</t>
  </si>
  <si>
    <t>тел.8(8635934543)</t>
  </si>
  <si>
    <t>декабря</t>
  </si>
  <si>
    <t>12.12.2016</t>
  </si>
  <si>
    <t>12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</si>
</sst>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0.00\ "/>
    <numFmt numFmtId="169" formatCode="0.00000"/>
  </numFmts>
  <fonts count="52">
    <font>
      <sz val="10"/>
      <name val="Arial Cyr"/>
      <family val="0"/>
    </font>
    <font>
      <sz val="11"/>
      <name val="Times New Roman"/>
      <family val="1"/>
    </font>
    <font>
      <sz val="9"/>
      <name val="Times New Roman"/>
      <family val="1"/>
    </font>
    <font>
      <b/>
      <sz val="11"/>
      <name val="Times New Roman"/>
      <family val="1"/>
    </font>
    <font>
      <sz val="10"/>
      <name val="Times New Roman"/>
      <family val="1"/>
    </font>
    <font>
      <b/>
      <sz val="16"/>
      <name val="Times New Roman"/>
      <family val="1"/>
    </font>
    <font>
      <sz val="16"/>
      <name val="Times New Roman"/>
      <family val="1"/>
    </font>
    <font>
      <b/>
      <sz val="12"/>
      <name val="Times New Roman"/>
      <family val="1"/>
    </font>
    <font>
      <b/>
      <sz val="14"/>
      <color indexed="8"/>
      <name val="Times New Roman"/>
      <family val="1"/>
    </font>
    <font>
      <b/>
      <sz val="10"/>
      <name val="Times New Roman"/>
      <family val="1"/>
    </font>
    <font>
      <b/>
      <sz val="12"/>
      <color indexed="8"/>
      <name val="Times New Roman"/>
      <family val="1"/>
    </font>
    <font>
      <sz val="12"/>
      <color indexed="8"/>
      <name val="Times New Roman"/>
      <family val="1"/>
    </font>
    <font>
      <sz val="12"/>
      <name val="Times New Roman"/>
      <family val="1"/>
    </font>
    <font>
      <u val="single"/>
      <sz val="12"/>
      <color indexed="8"/>
      <name val="Times New Roman"/>
      <family val="1"/>
    </font>
    <font>
      <i/>
      <sz val="12"/>
      <name val="Times New Roman"/>
      <family val="1"/>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style="thin"/>
      <top style="medium"/>
      <bottom style="medium"/>
    </border>
    <border>
      <left style="thin"/>
      <right style="thin"/>
      <top style="medium"/>
      <bottom>
        <color indexed="63"/>
      </bottom>
    </border>
    <border>
      <left>
        <color indexed="63"/>
      </left>
      <right style="medium"/>
      <top style="medium"/>
      <bottom style="medium"/>
    </border>
    <border>
      <left>
        <color indexed="63"/>
      </left>
      <right>
        <color indexed="63"/>
      </right>
      <top style="medium"/>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4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left" wrapText="1"/>
    </xf>
    <xf numFmtId="49"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Font="1" applyAlignment="1">
      <alignment horizontal="right"/>
    </xf>
    <xf numFmtId="0" fontId="3" fillId="0" borderId="0" xfId="0" applyFont="1" applyBorder="1" applyAlignment="1">
      <alignment horizontal="right"/>
    </xf>
    <xf numFmtId="0" fontId="1" fillId="0" borderId="0" xfId="0" applyFont="1" applyAlignment="1">
      <alignment vertical="top"/>
    </xf>
    <xf numFmtId="0" fontId="1" fillId="0" borderId="0" xfId="0" applyFont="1" applyAlignment="1">
      <alignment horizontal="left" wrapText="1"/>
    </xf>
    <xf numFmtId="0" fontId="1" fillId="0" borderId="0" xfId="0" applyFont="1" applyBorder="1" applyAlignment="1">
      <alignment/>
    </xf>
    <xf numFmtId="49" fontId="3" fillId="0" borderId="0" xfId="0" applyNumberFormat="1" applyFont="1" applyBorder="1" applyAlignment="1">
      <alignment horizontal="center"/>
    </xf>
    <xf numFmtId="0" fontId="3" fillId="0" borderId="0" xfId="0" applyFont="1" applyBorder="1" applyAlignment="1">
      <alignment/>
    </xf>
    <xf numFmtId="0" fontId="1" fillId="0" borderId="0" xfId="0" applyFont="1" applyFill="1" applyBorder="1" applyAlignment="1">
      <alignment horizontal="left" wrapText="1"/>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wrapText="1"/>
    </xf>
    <xf numFmtId="49" fontId="1" fillId="0" borderId="0" xfId="0" applyNumberFormat="1" applyFont="1" applyFill="1" applyBorder="1" applyAlignment="1">
      <alignment horizontal="center" vertical="top"/>
    </xf>
    <xf numFmtId="0" fontId="1" fillId="0" borderId="0" xfId="0" applyFont="1" applyBorder="1" applyAlignment="1">
      <alignment wrapText="1"/>
    </xf>
    <xf numFmtId="49" fontId="1" fillId="0" borderId="0" xfId="0" applyNumberFormat="1" applyFont="1" applyFill="1" applyBorder="1" applyAlignment="1">
      <alignment horizontal="center" vertical="center"/>
    </xf>
    <xf numFmtId="0" fontId="1" fillId="0" borderId="0" xfId="0" applyFont="1" applyAlignment="1">
      <alignment horizontal="right" wrapText="1"/>
    </xf>
    <xf numFmtId="49" fontId="1" fillId="0" borderId="0" xfId="0" applyNumberFormat="1" applyFont="1" applyAlignment="1">
      <alignment horizontal="right" vertical="center"/>
    </xf>
    <xf numFmtId="0" fontId="1" fillId="0" borderId="0" xfId="0" applyFont="1" applyAlignment="1">
      <alignment horizontal="right" vertical="center"/>
    </xf>
    <xf numFmtId="0" fontId="1" fillId="0" borderId="0" xfId="0" applyFont="1" applyBorder="1" applyAlignment="1">
      <alignment horizontal="left" vertical="center" wrapText="1"/>
    </xf>
    <xf numFmtId="0" fontId="1" fillId="0" borderId="0" xfId="0" applyFont="1" applyAlignment="1">
      <alignment vertical="center" wrapText="1"/>
    </xf>
    <xf numFmtId="0" fontId="6" fillId="0" borderId="0" xfId="0" applyFont="1" applyAlignment="1">
      <alignment/>
    </xf>
    <xf numFmtId="0" fontId="5" fillId="0" borderId="0" xfId="0" applyFont="1" applyAlignment="1">
      <alignment/>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justify" vertical="center"/>
    </xf>
    <xf numFmtId="0" fontId="4" fillId="33" borderId="0" xfId="0" applyFont="1" applyFill="1" applyAlignment="1">
      <alignment/>
    </xf>
    <xf numFmtId="0" fontId="9" fillId="33" borderId="10" xfId="0" applyFont="1" applyFill="1" applyBorder="1" applyAlignment="1">
      <alignment horizontal="left"/>
    </xf>
    <xf numFmtId="0" fontId="9" fillId="33" borderId="0" xfId="0" applyFont="1" applyFill="1" applyAlignment="1">
      <alignment/>
    </xf>
    <xf numFmtId="0" fontId="4" fillId="33" borderId="11" xfId="0" applyFont="1" applyFill="1" applyBorder="1" applyAlignment="1">
      <alignment horizontal="left"/>
    </xf>
    <xf numFmtId="0" fontId="4" fillId="33" borderId="10" xfId="0" applyFont="1" applyFill="1" applyBorder="1" applyAlignment="1">
      <alignment horizontal="left"/>
    </xf>
    <xf numFmtId="0" fontId="4" fillId="33" borderId="11" xfId="0" applyFont="1" applyFill="1" applyBorder="1" applyAlignment="1">
      <alignment horizontal="left" wrapText="1" indent="2"/>
    </xf>
    <xf numFmtId="0" fontId="4" fillId="33" borderId="12" xfId="0" applyFont="1" applyFill="1" applyBorder="1" applyAlignment="1">
      <alignment horizontal="left"/>
    </xf>
    <xf numFmtId="0" fontId="4" fillId="33" borderId="11" xfId="0" applyFont="1" applyFill="1" applyBorder="1" applyAlignment="1">
      <alignment horizontal="left" wrapText="1" indent="4"/>
    </xf>
    <xf numFmtId="0" fontId="4" fillId="33" borderId="11" xfId="0" applyFont="1" applyFill="1" applyBorder="1" applyAlignment="1">
      <alignment horizontal="left" wrapText="1" indent="3"/>
    </xf>
    <xf numFmtId="0" fontId="4" fillId="33" borderId="11" xfId="0" applyFont="1" applyFill="1" applyBorder="1" applyAlignment="1">
      <alignment horizontal="left" wrapText="1"/>
    </xf>
    <xf numFmtId="0" fontId="12" fillId="33" borderId="13" xfId="52" applyFont="1" applyFill="1" applyBorder="1" applyAlignment="1">
      <alignment horizontal="left" vertical="top" wrapText="1"/>
      <protection/>
    </xf>
    <xf numFmtId="49" fontId="11" fillId="33" borderId="14" xfId="0" applyNumberFormat="1" applyFont="1" applyFill="1" applyBorder="1" applyAlignment="1">
      <alignment horizontal="center" vertical="center" wrapText="1"/>
    </xf>
    <xf numFmtId="43" fontId="11" fillId="33" borderId="15" xfId="0" applyNumberFormat="1" applyFont="1" applyFill="1" applyBorder="1" applyAlignment="1">
      <alignment horizontal="center" vertical="center" wrapText="1"/>
    </xf>
    <xf numFmtId="0" fontId="12" fillId="33" borderId="15" xfId="52" applyFont="1" applyFill="1" applyBorder="1" applyAlignment="1">
      <alignment horizontal="left" vertical="top" wrapText="1"/>
      <protection/>
    </xf>
    <xf numFmtId="0" fontId="11" fillId="33" borderId="0" xfId="0" applyFont="1" applyFill="1" applyAlignment="1">
      <alignment/>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8" fillId="33" borderId="15" xfId="0" applyFont="1" applyFill="1" applyBorder="1" applyAlignment="1">
      <alignment horizontal="left" vertical="center" wrapText="1"/>
    </xf>
    <xf numFmtId="49" fontId="10" fillId="33" borderId="14" xfId="0" applyNumberFormat="1" applyFont="1" applyFill="1" applyBorder="1" applyAlignment="1">
      <alignment horizontal="center" vertical="center" wrapText="1"/>
    </xf>
    <xf numFmtId="43" fontId="10" fillId="33" borderId="18" xfId="0" applyNumberFormat="1"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0" xfId="0" applyFont="1" applyFill="1" applyAlignment="1">
      <alignment/>
    </xf>
    <xf numFmtId="0" fontId="10" fillId="33" borderId="15" xfId="0" applyFont="1" applyFill="1" applyBorder="1" applyAlignment="1">
      <alignment horizontal="justify" vertical="center" wrapText="1"/>
    </xf>
    <xf numFmtId="43" fontId="10" fillId="33" borderId="15" xfId="0" applyNumberFormat="1" applyFont="1" applyFill="1" applyBorder="1" applyAlignment="1">
      <alignment horizontal="center" vertical="center" wrapText="1"/>
    </xf>
    <xf numFmtId="0" fontId="11" fillId="33" borderId="15" xfId="0" applyFont="1" applyFill="1" applyBorder="1" applyAlignment="1">
      <alignment horizontal="justify" vertical="center" wrapText="1"/>
    </xf>
    <xf numFmtId="0" fontId="8" fillId="33" borderId="15" xfId="0" applyFont="1" applyFill="1" applyBorder="1" applyAlignment="1">
      <alignment horizontal="justify" vertical="center" wrapText="1"/>
    </xf>
    <xf numFmtId="0" fontId="11" fillId="33" borderId="0" xfId="0" applyFont="1" applyFill="1" applyBorder="1" applyAlignment="1">
      <alignment/>
    </xf>
    <xf numFmtId="0" fontId="11" fillId="33" borderId="19" xfId="0" applyFont="1" applyFill="1" applyBorder="1" applyAlignment="1">
      <alignment/>
    </xf>
    <xf numFmtId="0" fontId="10" fillId="33" borderId="18" xfId="0" applyFont="1" applyFill="1" applyBorder="1" applyAlignment="1">
      <alignment horizontal="justify" vertical="center" wrapText="1"/>
    </xf>
    <xf numFmtId="49" fontId="10" fillId="33" borderId="20" xfId="0" applyNumberFormat="1" applyFont="1" applyFill="1" applyBorder="1" applyAlignment="1">
      <alignment horizontal="center" vertical="center" wrapText="1"/>
    </xf>
    <xf numFmtId="0" fontId="14" fillId="33" borderId="15" xfId="52" applyFont="1" applyFill="1" applyBorder="1" applyAlignment="1">
      <alignment horizontal="left" vertical="top" wrapText="1"/>
      <protection/>
    </xf>
    <xf numFmtId="0" fontId="11" fillId="33" borderId="0" xfId="0" applyFont="1" applyFill="1" applyAlignment="1">
      <alignment horizontal="justify" vertical="center"/>
    </xf>
    <xf numFmtId="0" fontId="13" fillId="33" borderId="0" xfId="0" applyFont="1" applyFill="1" applyBorder="1" applyAlignment="1">
      <alignment/>
    </xf>
    <xf numFmtId="14" fontId="11" fillId="33" borderId="0" xfId="0" applyNumberFormat="1" applyFont="1" applyFill="1" applyAlignment="1">
      <alignment horizontal="justify" vertical="center"/>
    </xf>
    <xf numFmtId="43" fontId="11" fillId="33" borderId="10" xfId="0" applyNumberFormat="1" applyFont="1" applyFill="1" applyBorder="1" applyAlignment="1">
      <alignment horizontal="center" vertical="center" wrapText="1"/>
    </xf>
    <xf numFmtId="0" fontId="11" fillId="33" borderId="0" xfId="0" applyFont="1" applyFill="1" applyBorder="1" applyAlignment="1">
      <alignment horizontal="justify" vertical="center"/>
    </xf>
    <xf numFmtId="0" fontId="2" fillId="0" borderId="0" xfId="0" applyFont="1" applyBorder="1" applyAlignment="1">
      <alignment horizontal="center" vertical="top" wrapText="1"/>
    </xf>
    <xf numFmtId="0" fontId="1" fillId="0" borderId="0" xfId="0" applyFont="1" applyAlignment="1">
      <alignment horizontal="center"/>
    </xf>
    <xf numFmtId="0" fontId="1" fillId="0" borderId="19" xfId="0" applyFont="1" applyBorder="1" applyAlignment="1">
      <alignment horizontal="left" wrapText="1"/>
    </xf>
    <xf numFmtId="0" fontId="1" fillId="0" borderId="19" xfId="0" applyFont="1" applyFill="1" applyBorder="1" applyAlignment="1">
      <alignment horizontal="center"/>
    </xf>
    <xf numFmtId="0" fontId="1" fillId="0" borderId="19" xfId="0" applyFont="1" applyBorder="1" applyAlignment="1">
      <alignment horizontal="center"/>
    </xf>
    <xf numFmtId="49" fontId="1" fillId="0" borderId="1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4" xfId="0" applyNumberFormat="1" applyFont="1" applyFill="1" applyBorder="1" applyAlignment="1">
      <alignment horizontal="center"/>
    </xf>
    <xf numFmtId="0" fontId="2" fillId="0" borderId="0" xfId="0" applyFont="1" applyBorder="1" applyAlignment="1">
      <alignment horizontal="center" vertical="top"/>
    </xf>
    <xf numFmtId="49" fontId="1" fillId="0" borderId="19" xfId="0" applyNumberFormat="1" applyFont="1" applyFill="1" applyBorder="1" applyAlignment="1">
      <alignment horizontal="center"/>
    </xf>
    <xf numFmtId="0" fontId="1" fillId="0" borderId="0" xfId="0" applyFont="1" applyBorder="1" applyAlignment="1">
      <alignment horizontal="right"/>
    </xf>
    <xf numFmtId="49" fontId="1" fillId="0" borderId="19" xfId="0" applyNumberFormat="1" applyFont="1" applyBorder="1" applyAlignment="1">
      <alignment horizontal="left"/>
    </xf>
    <xf numFmtId="49" fontId="1" fillId="0" borderId="1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3" fillId="0" borderId="19" xfId="0" applyNumberFormat="1" applyFont="1" applyFill="1" applyBorder="1" applyAlignment="1">
      <alignment horizontal="center"/>
    </xf>
    <xf numFmtId="0" fontId="1" fillId="0" borderId="0" xfId="0" applyFont="1" applyAlignment="1">
      <alignment horizontal="left" vertical="center" wrapText="1"/>
    </xf>
    <xf numFmtId="0" fontId="5" fillId="0" borderId="0" xfId="0" applyFont="1" applyAlignment="1">
      <alignment horizontal="center"/>
    </xf>
    <xf numFmtId="0" fontId="1" fillId="0" borderId="0" xfId="0" applyFont="1" applyAlignment="1">
      <alignment horizontal="left" wrapText="1"/>
    </xf>
    <xf numFmtId="49" fontId="1" fillId="0" borderId="0" xfId="0" applyNumberFormat="1" applyFont="1" applyAlignment="1">
      <alignment horizontal="center" vertical="center"/>
    </xf>
    <xf numFmtId="49" fontId="1" fillId="0" borderId="1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0" fontId="3" fillId="0" borderId="0" xfId="0" applyFont="1" applyBorder="1" applyAlignment="1">
      <alignment horizontal="right"/>
    </xf>
    <xf numFmtId="49" fontId="3" fillId="0" borderId="19" xfId="0" applyNumberFormat="1" applyFont="1" applyBorder="1" applyAlignment="1">
      <alignment horizontal="left"/>
    </xf>
    <xf numFmtId="0" fontId="1" fillId="0" borderId="0" xfId="0" applyFont="1" applyBorder="1" applyAlignment="1">
      <alignment horizontal="left" vertical="center" wrapText="1"/>
    </xf>
    <xf numFmtId="0" fontId="5" fillId="0" borderId="0" xfId="0" applyFont="1" applyBorder="1" applyAlignment="1">
      <alignment horizontal="center"/>
    </xf>
    <xf numFmtId="0" fontId="7" fillId="0" borderId="0" xfId="0" applyFont="1" applyAlignment="1">
      <alignment horizontal="center" vertical="center"/>
    </xf>
    <xf numFmtId="0" fontId="4" fillId="0" borderId="0" xfId="0" applyFont="1" applyAlignment="1">
      <alignment horizontal="left" vertical="top" wrapText="1"/>
    </xf>
    <xf numFmtId="0" fontId="4" fillId="0" borderId="0" xfId="0" applyNumberFormat="1" applyFont="1" applyAlignment="1">
      <alignment horizontal="left" vertical="top" wrapText="1"/>
    </xf>
    <xf numFmtId="0" fontId="4" fillId="33" borderId="21" xfId="0" applyFont="1" applyFill="1" applyBorder="1" applyAlignment="1">
      <alignment horizontal="left" vertical="top" wrapText="1"/>
    </xf>
    <xf numFmtId="0" fontId="4" fillId="33" borderId="14" xfId="0" applyFont="1" applyFill="1" applyBorder="1" applyAlignment="1">
      <alignment horizontal="left" vertical="top" wrapText="1"/>
    </xf>
    <xf numFmtId="43" fontId="4" fillId="33" borderId="10" xfId="59" applyFont="1" applyFill="1" applyBorder="1" applyAlignment="1">
      <alignment horizontal="right" vertical="top"/>
    </xf>
    <xf numFmtId="43" fontId="4" fillId="33" borderId="21" xfId="59" applyFont="1" applyFill="1" applyBorder="1" applyAlignment="1">
      <alignment horizontal="right" vertical="top"/>
    </xf>
    <xf numFmtId="43" fontId="4" fillId="33" borderId="14" xfId="59" applyFont="1" applyFill="1" applyBorder="1" applyAlignment="1">
      <alignment horizontal="right" vertical="top"/>
    </xf>
    <xf numFmtId="0" fontId="9" fillId="33" borderId="0" xfId="0" applyFont="1" applyFill="1" applyAlignment="1">
      <alignment horizontal="center" vertical="center" wrapText="1"/>
    </xf>
    <xf numFmtId="0" fontId="4" fillId="33" borderId="19" xfId="0" applyFont="1" applyFill="1" applyBorder="1" applyAlignment="1">
      <alignment horizontal="left" vertical="top" wrapText="1"/>
    </xf>
    <xf numFmtId="0" fontId="4" fillId="33" borderId="20" xfId="0" applyFont="1" applyFill="1" applyBorder="1" applyAlignment="1">
      <alignment horizontal="left" vertical="top" wrapText="1"/>
    </xf>
    <xf numFmtId="0" fontId="4" fillId="33" borderId="10" xfId="0" applyFont="1" applyFill="1" applyBorder="1" applyAlignment="1">
      <alignment horizontal="right" vertical="center"/>
    </xf>
    <xf numFmtId="0" fontId="4" fillId="33" borderId="21" xfId="0" applyFont="1" applyFill="1" applyBorder="1" applyAlignment="1">
      <alignment horizontal="right" vertical="center"/>
    </xf>
    <xf numFmtId="0" fontId="4" fillId="33" borderId="14" xfId="0" applyFont="1" applyFill="1" applyBorder="1" applyAlignment="1">
      <alignment horizontal="right" vertical="center"/>
    </xf>
    <xf numFmtId="0" fontId="9" fillId="33" borderId="21" xfId="0" applyFont="1" applyFill="1" applyBorder="1" applyAlignment="1">
      <alignment horizontal="left" vertical="top" wrapText="1"/>
    </xf>
    <xf numFmtId="0" fontId="9" fillId="33" borderId="14" xfId="0" applyFont="1" applyFill="1" applyBorder="1" applyAlignment="1">
      <alignment horizontal="left" vertical="top" wrapText="1"/>
    </xf>
    <xf numFmtId="0" fontId="4" fillId="33" borderId="1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4" xfId="0" applyFont="1" applyFill="1" applyBorder="1" applyAlignment="1">
      <alignment horizontal="center" vertical="center"/>
    </xf>
    <xf numFmtId="4" fontId="4" fillId="33" borderId="10" xfId="0" applyNumberFormat="1" applyFont="1" applyFill="1" applyBorder="1" applyAlignment="1">
      <alignment horizontal="right" vertical="top"/>
    </xf>
    <xf numFmtId="4" fontId="4" fillId="33" borderId="21" xfId="0" applyNumberFormat="1" applyFont="1" applyFill="1" applyBorder="1" applyAlignment="1">
      <alignment horizontal="right" vertical="top"/>
    </xf>
    <xf numFmtId="4" fontId="4" fillId="33" borderId="14" xfId="0" applyNumberFormat="1" applyFont="1" applyFill="1" applyBorder="1" applyAlignment="1">
      <alignment horizontal="right" vertical="top"/>
    </xf>
    <xf numFmtId="0" fontId="4" fillId="33" borderId="19" xfId="0" applyFont="1" applyFill="1" applyBorder="1" applyAlignment="1">
      <alignment horizontal="left" vertical="top" wrapText="1" indent="2"/>
    </xf>
    <xf numFmtId="0" fontId="4" fillId="33" borderId="20" xfId="0" applyFont="1" applyFill="1" applyBorder="1" applyAlignment="1">
      <alignment horizontal="left" vertical="top" wrapText="1" indent="2"/>
    </xf>
    <xf numFmtId="43" fontId="9" fillId="33" borderId="10" xfId="59" applyFont="1" applyFill="1" applyBorder="1" applyAlignment="1">
      <alignment horizontal="right" vertical="top"/>
    </xf>
    <xf numFmtId="43" fontId="9" fillId="33" borderId="21" xfId="59" applyFont="1" applyFill="1" applyBorder="1" applyAlignment="1">
      <alignment horizontal="right" vertical="top"/>
    </xf>
    <xf numFmtId="43" fontId="9" fillId="33" borderId="14" xfId="59" applyFont="1" applyFill="1" applyBorder="1" applyAlignment="1">
      <alignment horizontal="right" vertical="top"/>
    </xf>
    <xf numFmtId="43" fontId="4" fillId="33" borderId="12" xfId="59" applyFont="1" applyFill="1" applyBorder="1" applyAlignment="1">
      <alignment horizontal="right" vertical="top"/>
    </xf>
    <xf numFmtId="43" fontId="4" fillId="33" borderId="22" xfId="59" applyFont="1" applyFill="1" applyBorder="1" applyAlignment="1">
      <alignment horizontal="right" vertical="top"/>
    </xf>
    <xf numFmtId="43" fontId="4" fillId="33" borderId="23" xfId="59" applyFont="1" applyFill="1" applyBorder="1" applyAlignment="1">
      <alignment horizontal="right" vertical="top"/>
    </xf>
    <xf numFmtId="0" fontId="4" fillId="33" borderId="22" xfId="0" applyFont="1" applyFill="1" applyBorder="1" applyAlignment="1">
      <alignment horizontal="left" vertical="top" wrapText="1"/>
    </xf>
    <xf numFmtId="0" fontId="4" fillId="33" borderId="23" xfId="0" applyFont="1" applyFill="1" applyBorder="1" applyAlignment="1">
      <alignment horizontal="left" vertical="top" wrapText="1"/>
    </xf>
    <xf numFmtId="4" fontId="9" fillId="33" borderId="12" xfId="0" applyNumberFormat="1" applyFont="1" applyFill="1" applyBorder="1" applyAlignment="1">
      <alignment horizontal="right" vertical="top"/>
    </xf>
    <xf numFmtId="4" fontId="9" fillId="33" borderId="22" xfId="0" applyNumberFormat="1" applyFont="1" applyFill="1" applyBorder="1" applyAlignment="1">
      <alignment horizontal="right" vertical="top"/>
    </xf>
    <xf numFmtId="4" fontId="9" fillId="33" borderId="23" xfId="0" applyNumberFormat="1" applyFont="1" applyFill="1" applyBorder="1" applyAlignment="1">
      <alignment horizontal="right" vertical="top"/>
    </xf>
    <xf numFmtId="4" fontId="4" fillId="33" borderId="12" xfId="0" applyNumberFormat="1" applyFont="1" applyFill="1" applyBorder="1" applyAlignment="1">
      <alignment horizontal="right" vertical="top"/>
    </xf>
    <xf numFmtId="4" fontId="4" fillId="33" borderId="22" xfId="0" applyNumberFormat="1" applyFont="1" applyFill="1" applyBorder="1" applyAlignment="1">
      <alignment horizontal="right" vertical="top"/>
    </xf>
    <xf numFmtId="4" fontId="4" fillId="33" borderId="23" xfId="0" applyNumberFormat="1" applyFont="1" applyFill="1" applyBorder="1" applyAlignment="1">
      <alignment horizontal="right" vertical="top"/>
    </xf>
    <xf numFmtId="0" fontId="10" fillId="33" borderId="0" xfId="0" applyFont="1" applyFill="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0" xfId="0" applyFont="1" applyFill="1" applyBorder="1" applyAlignment="1">
      <alignment horizontal="center"/>
    </xf>
    <xf numFmtId="0" fontId="11" fillId="33" borderId="22"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D34"/>
  <sheetViews>
    <sheetView tabSelected="1" view="pageBreakPreview" zoomScaleSheetLayoutView="100" zoomScalePageLayoutView="0" workbookViewId="0" topLeftCell="A1">
      <selection activeCell="BN13" sqref="BN13"/>
    </sheetView>
  </sheetViews>
  <sheetFormatPr defaultColWidth="0.875" defaultRowHeight="12.75"/>
  <cols>
    <col min="1" max="16384" width="0.875" style="1" customWidth="1"/>
  </cols>
  <sheetData>
    <row r="1" s="2" customFormat="1" ht="11.25" customHeight="1"/>
    <row r="2" s="2" customFormat="1" ht="11.25" customHeight="1">
      <c r="BS2" s="8"/>
    </row>
    <row r="3" s="2" customFormat="1" ht="11.25" customHeight="1"/>
    <row r="4" s="2" customFormat="1" ht="11.25" customHeight="1">
      <c r="BS4" s="8"/>
    </row>
    <row r="5" s="2" customFormat="1" ht="11.25" customHeight="1">
      <c r="BS5" s="8"/>
    </row>
    <row r="6" ht="15">
      <c r="N6" s="2"/>
    </row>
    <row r="7" spans="57:108" ht="15">
      <c r="BE7" s="71" t="s">
        <v>15</v>
      </c>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row>
    <row r="8" spans="57:108" ht="50.25" customHeight="1">
      <c r="BE8" s="72" t="s">
        <v>147</v>
      </c>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row>
    <row r="9" spans="57:108" s="2" customFormat="1" ht="12">
      <c r="BE9" s="70" t="s">
        <v>23</v>
      </c>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row>
    <row r="10" spans="57:108" ht="24" customHeight="1">
      <c r="BE10" s="73"/>
      <c r="BF10" s="73"/>
      <c r="BG10" s="73"/>
      <c r="BH10" s="73"/>
      <c r="BI10" s="73"/>
      <c r="BJ10" s="73"/>
      <c r="BK10" s="73"/>
      <c r="BL10" s="73"/>
      <c r="BM10" s="73"/>
      <c r="BN10" s="73"/>
      <c r="BO10" s="73"/>
      <c r="BP10" s="73"/>
      <c r="BQ10" s="73"/>
      <c r="BR10" s="73"/>
      <c r="BS10" s="73"/>
      <c r="BT10" s="73"/>
      <c r="BU10" s="73"/>
      <c r="BV10" s="73"/>
      <c r="BW10" s="73"/>
      <c r="BX10" s="73"/>
      <c r="BY10" s="74" t="s">
        <v>148</v>
      </c>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row>
    <row r="11" spans="57:108" s="2" customFormat="1" ht="12">
      <c r="BE11" s="78" t="s">
        <v>13</v>
      </c>
      <c r="BF11" s="78"/>
      <c r="BG11" s="78"/>
      <c r="BH11" s="78"/>
      <c r="BI11" s="78"/>
      <c r="BJ11" s="78"/>
      <c r="BK11" s="78"/>
      <c r="BL11" s="78"/>
      <c r="BM11" s="78"/>
      <c r="BN11" s="78"/>
      <c r="BO11" s="78"/>
      <c r="BP11" s="78"/>
      <c r="BQ11" s="78"/>
      <c r="BR11" s="78"/>
      <c r="BS11" s="78"/>
      <c r="BT11" s="78"/>
      <c r="BU11" s="78"/>
      <c r="BV11" s="78"/>
      <c r="BW11" s="78"/>
      <c r="BX11" s="78"/>
      <c r="BY11" s="78" t="s">
        <v>14</v>
      </c>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row>
    <row r="12" spans="65:99" ht="15">
      <c r="BM12" s="9" t="s">
        <v>2</v>
      </c>
      <c r="BN12" s="79" t="s">
        <v>152</v>
      </c>
      <c r="BO12" s="79"/>
      <c r="BP12" s="79"/>
      <c r="BQ12" s="79"/>
      <c r="BR12" s="1" t="s">
        <v>2</v>
      </c>
      <c r="BU12" s="79" t="s">
        <v>150</v>
      </c>
      <c r="BV12" s="79"/>
      <c r="BW12" s="79"/>
      <c r="BX12" s="79"/>
      <c r="BY12" s="79"/>
      <c r="BZ12" s="79"/>
      <c r="CA12" s="79"/>
      <c r="CB12" s="79"/>
      <c r="CC12" s="79"/>
      <c r="CD12" s="79"/>
      <c r="CE12" s="79"/>
      <c r="CF12" s="79"/>
      <c r="CG12" s="79"/>
      <c r="CH12" s="79"/>
      <c r="CI12" s="79"/>
      <c r="CJ12" s="79"/>
      <c r="CK12" s="79"/>
      <c r="CL12" s="79"/>
      <c r="CM12" s="80">
        <v>20</v>
      </c>
      <c r="CN12" s="80"/>
      <c r="CO12" s="80"/>
      <c r="CP12" s="80"/>
      <c r="CQ12" s="81" t="s">
        <v>101</v>
      </c>
      <c r="CR12" s="81"/>
      <c r="CS12" s="81"/>
      <c r="CT12" s="81"/>
      <c r="CU12" s="1" t="s">
        <v>3</v>
      </c>
    </row>
    <row r="13" ht="33.75" customHeight="1">
      <c r="CY13" s="7"/>
    </row>
    <row r="14" spans="1:108" s="29" customFormat="1" ht="31.5" customHeight="1">
      <c r="A14" s="87" t="s">
        <v>4</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row>
    <row r="15" spans="1:108" s="30" customFormat="1" ht="31.5" customHeight="1">
      <c r="A15" s="96" t="s">
        <v>105</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row>
    <row r="16" ht="23.25" customHeight="1"/>
    <row r="17" spans="93:108" ht="15">
      <c r="CO17" s="74" t="s">
        <v>16</v>
      </c>
      <c r="CP17" s="74"/>
      <c r="CQ17" s="74"/>
      <c r="CR17" s="74"/>
      <c r="CS17" s="74"/>
      <c r="CT17" s="74"/>
      <c r="CU17" s="74"/>
      <c r="CV17" s="74"/>
      <c r="CW17" s="74"/>
      <c r="CX17" s="74"/>
      <c r="CY17" s="74"/>
      <c r="CZ17" s="74"/>
      <c r="DA17" s="74"/>
      <c r="DB17" s="74"/>
      <c r="DC17" s="74"/>
      <c r="DD17" s="74"/>
    </row>
    <row r="18" spans="91:108" ht="15" customHeight="1">
      <c r="CM18" s="9" t="s">
        <v>24</v>
      </c>
      <c r="CO18" s="75"/>
      <c r="CP18" s="76"/>
      <c r="CQ18" s="76"/>
      <c r="CR18" s="76"/>
      <c r="CS18" s="76"/>
      <c r="CT18" s="76"/>
      <c r="CU18" s="76"/>
      <c r="CV18" s="76"/>
      <c r="CW18" s="76"/>
      <c r="CX18" s="76"/>
      <c r="CY18" s="76"/>
      <c r="CZ18" s="76"/>
      <c r="DA18" s="76"/>
      <c r="DB18" s="76"/>
      <c r="DC18" s="76"/>
      <c r="DD18" s="77"/>
    </row>
    <row r="19" spans="36:108" ht="15" customHeight="1">
      <c r="AJ19" s="3"/>
      <c r="AK19" s="4" t="s">
        <v>2</v>
      </c>
      <c r="AL19" s="85" t="s">
        <v>152</v>
      </c>
      <c r="AM19" s="85"/>
      <c r="AN19" s="85"/>
      <c r="AO19" s="85"/>
      <c r="AP19" s="3" t="s">
        <v>2</v>
      </c>
      <c r="AQ19" s="3"/>
      <c r="AR19" s="3"/>
      <c r="AS19" s="85" t="s">
        <v>150</v>
      </c>
      <c r="AT19" s="85"/>
      <c r="AU19" s="85"/>
      <c r="AV19" s="85"/>
      <c r="AW19" s="85"/>
      <c r="AX19" s="85"/>
      <c r="AY19" s="85"/>
      <c r="AZ19" s="85"/>
      <c r="BA19" s="85"/>
      <c r="BB19" s="85"/>
      <c r="BC19" s="85"/>
      <c r="BD19" s="85"/>
      <c r="BE19" s="85"/>
      <c r="BF19" s="85"/>
      <c r="BG19" s="85"/>
      <c r="BH19" s="85"/>
      <c r="BI19" s="85"/>
      <c r="BJ19" s="85"/>
      <c r="BK19" s="93">
        <v>20</v>
      </c>
      <c r="BL19" s="93"/>
      <c r="BM19" s="93"/>
      <c r="BN19" s="93"/>
      <c r="BO19" s="94" t="s">
        <v>101</v>
      </c>
      <c r="BP19" s="94"/>
      <c r="BQ19" s="94"/>
      <c r="BR19" s="94"/>
      <c r="BS19" s="3" t="s">
        <v>3</v>
      </c>
      <c r="BT19" s="3"/>
      <c r="BU19" s="3"/>
      <c r="BY19" s="11"/>
      <c r="CM19" s="9" t="s">
        <v>17</v>
      </c>
      <c r="CO19" s="75" t="s">
        <v>151</v>
      </c>
      <c r="CP19" s="76"/>
      <c r="CQ19" s="76"/>
      <c r="CR19" s="76"/>
      <c r="CS19" s="76"/>
      <c r="CT19" s="76"/>
      <c r="CU19" s="76"/>
      <c r="CV19" s="76"/>
      <c r="CW19" s="76"/>
      <c r="CX19" s="76"/>
      <c r="CY19" s="76"/>
      <c r="CZ19" s="76"/>
      <c r="DA19" s="76"/>
      <c r="DB19" s="76"/>
      <c r="DC19" s="76"/>
      <c r="DD19" s="77"/>
    </row>
    <row r="20" spans="77:108" ht="15" customHeight="1">
      <c r="BY20" s="11"/>
      <c r="BZ20" s="11"/>
      <c r="CM20" s="9"/>
      <c r="CO20" s="75"/>
      <c r="CP20" s="76"/>
      <c r="CQ20" s="76"/>
      <c r="CR20" s="76"/>
      <c r="CS20" s="76"/>
      <c r="CT20" s="76"/>
      <c r="CU20" s="76"/>
      <c r="CV20" s="76"/>
      <c r="CW20" s="76"/>
      <c r="CX20" s="76"/>
      <c r="CY20" s="76"/>
      <c r="CZ20" s="76"/>
      <c r="DA20" s="76"/>
      <c r="DB20" s="76"/>
      <c r="DC20" s="76"/>
      <c r="DD20" s="77"/>
    </row>
    <row r="21" spans="77:108" ht="15" customHeight="1">
      <c r="BY21" s="11"/>
      <c r="BZ21" s="11"/>
      <c r="CM21" s="9"/>
      <c r="CO21" s="75"/>
      <c r="CP21" s="76"/>
      <c r="CQ21" s="76"/>
      <c r="CR21" s="76"/>
      <c r="CS21" s="76"/>
      <c r="CT21" s="76"/>
      <c r="CU21" s="76"/>
      <c r="CV21" s="76"/>
      <c r="CW21" s="76"/>
      <c r="CX21" s="76"/>
      <c r="CY21" s="76"/>
      <c r="CZ21" s="76"/>
      <c r="DA21" s="76"/>
      <c r="DB21" s="76"/>
      <c r="DC21" s="76"/>
      <c r="DD21" s="77"/>
    </row>
    <row r="22" spans="1:108" ht="15" customHeight="1">
      <c r="A22" s="5" t="s">
        <v>45</v>
      </c>
      <c r="AH22" s="88" t="s">
        <v>95</v>
      </c>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12"/>
      <c r="BY22" s="11"/>
      <c r="CM22" s="9" t="s">
        <v>18</v>
      </c>
      <c r="CO22" s="75" t="s">
        <v>67</v>
      </c>
      <c r="CP22" s="76"/>
      <c r="CQ22" s="76"/>
      <c r="CR22" s="76"/>
      <c r="CS22" s="76"/>
      <c r="CT22" s="76"/>
      <c r="CU22" s="76"/>
      <c r="CV22" s="76"/>
      <c r="CW22" s="76"/>
      <c r="CX22" s="76"/>
      <c r="CY22" s="76"/>
      <c r="CZ22" s="76"/>
      <c r="DA22" s="76"/>
      <c r="DB22" s="76"/>
      <c r="DC22" s="76"/>
      <c r="DD22" s="77"/>
    </row>
    <row r="23" spans="1:108" ht="15" customHeight="1">
      <c r="A23" s="5" t="s">
        <v>46</v>
      </c>
      <c r="H23" s="13"/>
      <c r="I23" s="13"/>
      <c r="J23" s="13"/>
      <c r="K23" s="13"/>
      <c r="L23" s="13"/>
      <c r="M23" s="13"/>
      <c r="N23" s="13"/>
      <c r="O23" s="13"/>
      <c r="P23" s="13"/>
      <c r="Q23" s="13"/>
      <c r="R23" s="13"/>
      <c r="S23" s="13"/>
      <c r="T23" s="13"/>
      <c r="U23" s="10"/>
      <c r="V23" s="14"/>
      <c r="W23" s="14"/>
      <c r="X23" s="14"/>
      <c r="Y23" s="14"/>
      <c r="Z23" s="15"/>
      <c r="AA23" s="15"/>
      <c r="AB23" s="15"/>
      <c r="AC23" s="13"/>
      <c r="AD23" s="13"/>
      <c r="AE23" s="13"/>
      <c r="AF23" s="13"/>
      <c r="AG23" s="13"/>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12"/>
      <c r="BY23" s="11"/>
      <c r="BZ23" s="11"/>
      <c r="CM23" s="24"/>
      <c r="CO23" s="75"/>
      <c r="CP23" s="76"/>
      <c r="CQ23" s="76"/>
      <c r="CR23" s="76"/>
      <c r="CS23" s="76"/>
      <c r="CT23" s="76"/>
      <c r="CU23" s="76"/>
      <c r="CV23" s="76"/>
      <c r="CW23" s="76"/>
      <c r="CX23" s="76"/>
      <c r="CY23" s="76"/>
      <c r="CZ23" s="76"/>
      <c r="DA23" s="76"/>
      <c r="DB23" s="76"/>
      <c r="DC23" s="76"/>
      <c r="DD23" s="77"/>
    </row>
    <row r="24" spans="1:108" ht="15" customHeight="1">
      <c r="A24" s="5" t="s">
        <v>41</v>
      </c>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12"/>
      <c r="BY24" s="11"/>
      <c r="BZ24" s="11"/>
      <c r="CM24" s="24"/>
      <c r="CO24" s="75"/>
      <c r="CP24" s="76"/>
      <c r="CQ24" s="76"/>
      <c r="CR24" s="76"/>
      <c r="CS24" s="76"/>
      <c r="CT24" s="76"/>
      <c r="CU24" s="76"/>
      <c r="CV24" s="76"/>
      <c r="CW24" s="76"/>
      <c r="CX24" s="76"/>
      <c r="CY24" s="76"/>
      <c r="CZ24" s="76"/>
      <c r="DA24" s="76"/>
      <c r="DB24" s="76"/>
      <c r="DC24" s="76"/>
      <c r="DD24" s="77"/>
    </row>
    <row r="25" spans="44:108" ht="21" customHeight="1">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Y25" s="11"/>
      <c r="BZ25" s="11"/>
      <c r="CM25" s="9"/>
      <c r="CO25" s="90"/>
      <c r="CP25" s="91"/>
      <c r="CQ25" s="91"/>
      <c r="CR25" s="91"/>
      <c r="CS25" s="91"/>
      <c r="CT25" s="91"/>
      <c r="CU25" s="91"/>
      <c r="CV25" s="91"/>
      <c r="CW25" s="91"/>
      <c r="CX25" s="91"/>
      <c r="CY25" s="91"/>
      <c r="CZ25" s="91"/>
      <c r="DA25" s="91"/>
      <c r="DB25" s="91"/>
      <c r="DC25" s="91"/>
      <c r="DD25" s="92"/>
    </row>
    <row r="26" spans="1:108" s="17" customFormat="1" ht="21" customHeight="1">
      <c r="A26" s="17" t="s">
        <v>31</v>
      </c>
      <c r="AH26" s="89" t="s">
        <v>68</v>
      </c>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18"/>
      <c r="CM26" s="25"/>
      <c r="CO26" s="82"/>
      <c r="CP26" s="83"/>
      <c r="CQ26" s="83"/>
      <c r="CR26" s="83"/>
      <c r="CS26" s="83"/>
      <c r="CT26" s="83"/>
      <c r="CU26" s="83"/>
      <c r="CV26" s="83"/>
      <c r="CW26" s="83"/>
      <c r="CX26" s="83"/>
      <c r="CY26" s="83"/>
      <c r="CZ26" s="83"/>
      <c r="DA26" s="83"/>
      <c r="DB26" s="83"/>
      <c r="DC26" s="83"/>
      <c r="DD26" s="84"/>
    </row>
    <row r="27" spans="1:108" s="17" customFormat="1" ht="21" customHeight="1">
      <c r="A27" s="19" t="s">
        <v>20</v>
      </c>
      <c r="CM27" s="26" t="s">
        <v>19</v>
      </c>
      <c r="CO27" s="82" t="s">
        <v>71</v>
      </c>
      <c r="CP27" s="83"/>
      <c r="CQ27" s="83"/>
      <c r="CR27" s="83"/>
      <c r="CS27" s="83"/>
      <c r="CT27" s="83"/>
      <c r="CU27" s="83"/>
      <c r="CV27" s="83"/>
      <c r="CW27" s="83"/>
      <c r="CX27" s="83"/>
      <c r="CY27" s="83"/>
      <c r="CZ27" s="83"/>
      <c r="DA27" s="83"/>
      <c r="DB27" s="83"/>
      <c r="DC27" s="83"/>
      <c r="DD27" s="84"/>
    </row>
    <row r="28" spans="1:108" s="17" customFormat="1" ht="27" customHeight="1">
      <c r="A28" s="19"/>
      <c r="BX28" s="19"/>
      <c r="CO28" s="23"/>
      <c r="CP28" s="23"/>
      <c r="CQ28" s="23"/>
      <c r="CR28" s="23"/>
      <c r="CS28" s="23"/>
      <c r="CT28" s="23"/>
      <c r="CU28" s="23"/>
      <c r="CV28" s="23"/>
      <c r="CW28" s="23"/>
      <c r="CX28" s="23"/>
      <c r="CY28" s="23"/>
      <c r="CZ28" s="23"/>
      <c r="DA28" s="23"/>
      <c r="DB28" s="23"/>
      <c r="DC28" s="23"/>
      <c r="DD28" s="23"/>
    </row>
    <row r="29" spans="1:108" ht="26.25" customHeight="1">
      <c r="A29" s="19" t="s">
        <v>42</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7"/>
      <c r="AN29" s="27"/>
      <c r="AO29" s="27"/>
      <c r="AP29" s="27"/>
      <c r="AQ29" s="27"/>
      <c r="AR29" s="27"/>
      <c r="AS29" s="6"/>
      <c r="AT29" s="95" t="s">
        <v>69</v>
      </c>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6"/>
      <c r="CO29" s="6"/>
      <c r="CP29" s="6"/>
      <c r="CQ29" s="6"/>
      <c r="CR29" s="6"/>
      <c r="CS29" s="6"/>
      <c r="CT29" s="6"/>
      <c r="CU29" s="6"/>
      <c r="CV29" s="6"/>
      <c r="CW29" s="6"/>
      <c r="CX29" s="6"/>
      <c r="CY29" s="6"/>
      <c r="CZ29" s="6"/>
      <c r="DA29" s="6"/>
      <c r="DB29" s="6"/>
      <c r="DC29" s="6"/>
      <c r="DD29" s="6"/>
    </row>
    <row r="30" spans="1:108" ht="26.25" customHeight="1">
      <c r="A30" s="19" t="s">
        <v>43</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7"/>
      <c r="AN30" s="27"/>
      <c r="AO30" s="27"/>
      <c r="AP30" s="27"/>
      <c r="AQ30" s="27"/>
      <c r="AR30" s="27"/>
      <c r="AS30" s="6"/>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6"/>
      <c r="CO30" s="6"/>
      <c r="CP30" s="6"/>
      <c r="CQ30" s="6"/>
      <c r="CR30" s="6"/>
      <c r="CS30" s="6"/>
      <c r="CT30" s="6"/>
      <c r="CU30" s="6"/>
      <c r="CV30" s="6"/>
      <c r="CW30" s="6"/>
      <c r="CX30" s="6"/>
      <c r="CY30" s="6"/>
      <c r="CZ30" s="6"/>
      <c r="DA30" s="6"/>
      <c r="DB30" s="6"/>
      <c r="DC30" s="6"/>
      <c r="DD30" s="6"/>
    </row>
    <row r="31" spans="1:108" ht="33" customHeight="1">
      <c r="A31" s="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2"/>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21"/>
      <c r="CP31" s="21"/>
      <c r="CQ31" s="21"/>
      <c r="CR31" s="21"/>
      <c r="CS31" s="21"/>
      <c r="CT31" s="21"/>
      <c r="CU31" s="21"/>
      <c r="CV31" s="21"/>
      <c r="CW31" s="21"/>
      <c r="CX31" s="21"/>
      <c r="CY31" s="21"/>
      <c r="CZ31" s="21"/>
      <c r="DA31" s="21"/>
      <c r="DB31" s="21"/>
      <c r="DC31" s="21"/>
      <c r="DD31" s="21"/>
    </row>
    <row r="32" spans="1:108" ht="15">
      <c r="A32" s="5" t="s">
        <v>32</v>
      </c>
      <c r="AM32" s="12"/>
      <c r="AN32" s="12"/>
      <c r="AO32" s="12"/>
      <c r="AP32" s="12"/>
      <c r="AQ32" s="12"/>
      <c r="AR32" s="12"/>
      <c r="AS32" s="12"/>
      <c r="AT32" s="86" t="s">
        <v>94</v>
      </c>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12"/>
      <c r="CO32" s="12"/>
      <c r="CP32" s="12"/>
      <c r="CQ32" s="12"/>
      <c r="CR32" s="12"/>
      <c r="CS32" s="12"/>
      <c r="CT32" s="12"/>
      <c r="CU32" s="12"/>
      <c r="CV32" s="12"/>
      <c r="CW32" s="12"/>
      <c r="CX32" s="12"/>
      <c r="CY32" s="12"/>
      <c r="CZ32" s="12"/>
      <c r="DA32" s="12"/>
      <c r="DB32" s="12"/>
      <c r="DC32" s="12"/>
      <c r="DD32" s="12"/>
    </row>
    <row r="33" spans="1:108" ht="15">
      <c r="A33" s="5" t="s">
        <v>47</v>
      </c>
      <c r="AM33" s="12"/>
      <c r="AN33" s="12"/>
      <c r="AO33" s="12"/>
      <c r="AP33" s="12"/>
      <c r="AQ33" s="12"/>
      <c r="AR33" s="12"/>
      <c r="AS33" s="12"/>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12"/>
      <c r="CO33" s="12"/>
      <c r="CP33" s="12"/>
      <c r="CQ33" s="12"/>
      <c r="CR33" s="12"/>
      <c r="CS33" s="12"/>
      <c r="CT33" s="12"/>
      <c r="CU33" s="12"/>
      <c r="CV33" s="12"/>
      <c r="CW33" s="12"/>
      <c r="CX33" s="12"/>
      <c r="CY33" s="12"/>
      <c r="CZ33" s="12"/>
      <c r="DA33" s="12"/>
      <c r="DB33" s="12"/>
      <c r="DC33" s="12"/>
      <c r="DD33" s="12"/>
    </row>
    <row r="34" spans="1:108" ht="15">
      <c r="A34" s="5" t="s">
        <v>44</v>
      </c>
      <c r="AM34" s="12"/>
      <c r="AN34" s="12"/>
      <c r="AO34" s="12"/>
      <c r="AP34" s="12"/>
      <c r="AQ34" s="12"/>
      <c r="AR34" s="12"/>
      <c r="AS34" s="12"/>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12"/>
      <c r="CO34" s="12"/>
      <c r="CP34" s="12"/>
      <c r="CQ34" s="12"/>
      <c r="CR34" s="12"/>
      <c r="CS34" s="12"/>
      <c r="CT34" s="12"/>
      <c r="CU34" s="12"/>
      <c r="CV34" s="12"/>
      <c r="CW34" s="12"/>
      <c r="CX34" s="12"/>
      <c r="CY34" s="12"/>
      <c r="CZ34" s="12"/>
      <c r="DA34" s="12"/>
      <c r="DB34" s="12"/>
      <c r="DC34" s="12"/>
      <c r="DD34" s="12"/>
    </row>
    <row r="35" ht="14.25" customHeight="1"/>
    <row r="36" ht="14.25" customHeight="1"/>
  </sheetData>
  <sheetProtection/>
  <mergeCells count="32">
    <mergeCell ref="AT32:CM34"/>
    <mergeCell ref="A14:DD14"/>
    <mergeCell ref="AH22:BV24"/>
    <mergeCell ref="AH26:BV26"/>
    <mergeCell ref="CO25:DD25"/>
    <mergeCell ref="BK19:BN19"/>
    <mergeCell ref="BO19:BR19"/>
    <mergeCell ref="AT29:CM30"/>
    <mergeCell ref="A15:DD15"/>
    <mergeCell ref="CO19:DD19"/>
    <mergeCell ref="CO27:DD27"/>
    <mergeCell ref="AL19:AO19"/>
    <mergeCell ref="AS19:BJ19"/>
    <mergeCell ref="CO20:DD20"/>
    <mergeCell ref="CO21:DD21"/>
    <mergeCell ref="CO22:DD22"/>
    <mergeCell ref="BU12:CL12"/>
    <mergeCell ref="CM12:CP12"/>
    <mergeCell ref="CQ12:CT12"/>
    <mergeCell ref="CO26:DD26"/>
    <mergeCell ref="CO23:DD23"/>
    <mergeCell ref="CO24:DD24"/>
    <mergeCell ref="BE9:DD9"/>
    <mergeCell ref="BE7:DD7"/>
    <mergeCell ref="BE8:DD8"/>
    <mergeCell ref="BE10:BX10"/>
    <mergeCell ref="CO17:DD17"/>
    <mergeCell ref="CO18:DD18"/>
    <mergeCell ref="BE11:BX11"/>
    <mergeCell ref="BY10:DD10"/>
    <mergeCell ref="BY11:DD11"/>
    <mergeCell ref="BN12:BQ12"/>
  </mergeCells>
  <printOptions/>
  <pageMargins left="0.7874015748031497" right="0.31496062992125984" top="0.5905511811023623" bottom="0.3937007874015748" header="0.1968503937007874" footer="0.196850393700787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DD7"/>
  <sheetViews>
    <sheetView view="pageBreakPreview" zoomScaleSheetLayoutView="100" zoomScalePageLayoutView="0" workbookViewId="0" topLeftCell="A1">
      <selection activeCell="EF5" sqref="EF5"/>
    </sheetView>
  </sheetViews>
  <sheetFormatPr defaultColWidth="0.875" defaultRowHeight="12.75"/>
  <cols>
    <col min="1" max="16384" width="0.875" style="1" customWidth="1"/>
  </cols>
  <sheetData>
    <row r="1" spans="1:108" s="3" customFormat="1" ht="31.5" customHeight="1">
      <c r="A1" s="97" t="s">
        <v>48</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row>
    <row r="2" spans="1:108" s="32" customFormat="1" ht="24.75" customHeight="1">
      <c r="A2" s="31" t="s">
        <v>49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row>
    <row r="3" spans="1:108" ht="136.5" customHeight="1">
      <c r="A3" s="98" t="s">
        <v>102</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row>
    <row r="4" spans="1:108" s="32" customFormat="1" ht="23.25" customHeight="1">
      <c r="A4" s="31" t="s">
        <v>66</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row>
    <row r="5" spans="1:108" ht="253.5" customHeight="1">
      <c r="A5" s="99" t="s">
        <v>103</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row>
    <row r="6" spans="1:108" s="32" customFormat="1" ht="15" customHeight="1">
      <c r="A6" s="31" t="s">
        <v>33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row>
    <row r="7" spans="1:108" ht="189.75" customHeight="1">
      <c r="A7" s="98" t="s">
        <v>104</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row>
  </sheetData>
  <sheetProtection/>
  <mergeCells count="4">
    <mergeCell ref="A1:DD1"/>
    <mergeCell ref="A3:DD3"/>
    <mergeCell ref="A5:DD5"/>
    <mergeCell ref="A7:DD7"/>
  </mergeCells>
  <printOptions/>
  <pageMargins left="0.7874015748031497" right="0.31496062992125984" top="0.5905511811023623" bottom="0.3937007874015748" header="0.196850393700787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2:DD68"/>
  <sheetViews>
    <sheetView view="pageBreakPreview" zoomScaleSheetLayoutView="100" zoomScalePageLayoutView="0" workbookViewId="0" topLeftCell="A22">
      <selection activeCell="B30" sqref="B30:BT30"/>
    </sheetView>
  </sheetViews>
  <sheetFormatPr defaultColWidth="0.875" defaultRowHeight="12.75"/>
  <cols>
    <col min="1" max="16384" width="0.875" style="34" customWidth="1"/>
  </cols>
  <sheetData>
    <row r="1" ht="3" customHeight="1"/>
    <row r="2" spans="1:108" ht="30" customHeight="1">
      <c r="A2" s="105" t="s">
        <v>50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row>
    <row r="3" ht="7.5" customHeight="1"/>
    <row r="4" spans="1:108" ht="12.75">
      <c r="A4" s="113" t="s">
        <v>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5"/>
      <c r="BU4" s="108" t="s">
        <v>5</v>
      </c>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10"/>
    </row>
    <row r="5" spans="1:108" s="36" customFormat="1" ht="15" customHeight="1">
      <c r="A5" s="35"/>
      <c r="B5" s="111" t="s">
        <v>6</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2"/>
      <c r="BU5" s="129">
        <v>26670821.55</v>
      </c>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1"/>
    </row>
    <row r="6" spans="1:108" ht="12.75">
      <c r="A6" s="37"/>
      <c r="B6" s="106" t="s">
        <v>1</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7"/>
      <c r="BU6" s="132"/>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4"/>
    </row>
    <row r="7" spans="1:108" ht="30" customHeight="1">
      <c r="A7" s="38"/>
      <c r="B7" s="100" t="s">
        <v>51</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1"/>
      <c r="BU7" s="132">
        <v>10193445.65</v>
      </c>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4"/>
    </row>
    <row r="8" spans="1:108" ht="12.75">
      <c r="A8" s="37"/>
      <c r="B8" s="119" t="s">
        <v>7</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20"/>
      <c r="BU8" s="132"/>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4"/>
    </row>
    <row r="9" spans="1:108" ht="45" customHeight="1">
      <c r="A9" s="38"/>
      <c r="B9" s="100" t="s">
        <v>52</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1"/>
      <c r="BU9" s="116">
        <v>10193445.65</v>
      </c>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8"/>
    </row>
    <row r="10" spans="1:108" ht="45" customHeight="1">
      <c r="A10" s="38"/>
      <c r="B10" s="100" t="s">
        <v>53</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1"/>
      <c r="BU10" s="116" t="s">
        <v>70</v>
      </c>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8"/>
    </row>
    <row r="11" spans="1:108" ht="45" customHeight="1">
      <c r="A11" s="38"/>
      <c r="B11" s="100" t="s">
        <v>54</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1"/>
      <c r="BU11" s="116" t="s">
        <v>70</v>
      </c>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8"/>
    </row>
    <row r="12" spans="1:108" ht="30" customHeight="1">
      <c r="A12" s="38"/>
      <c r="B12" s="100" t="s">
        <v>55</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1"/>
      <c r="BU12" s="116">
        <v>839918.28</v>
      </c>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8"/>
    </row>
    <row r="13" spans="1:108" ht="30" customHeight="1">
      <c r="A13" s="38"/>
      <c r="B13" s="100" t="s">
        <v>56</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1"/>
      <c r="BU13" s="116">
        <v>16447375.9</v>
      </c>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8"/>
    </row>
    <row r="14" spans="1:108" ht="12.75">
      <c r="A14" s="39"/>
      <c r="B14" s="119" t="s">
        <v>7</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20"/>
      <c r="BU14" s="102"/>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4"/>
    </row>
    <row r="15" spans="1:108" ht="30" customHeight="1">
      <c r="A15" s="38"/>
      <c r="B15" s="100" t="s">
        <v>21</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1"/>
      <c r="BU15" s="102"/>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4"/>
    </row>
    <row r="16" spans="1:108" ht="12.75">
      <c r="A16" s="38"/>
      <c r="B16" s="100" t="s">
        <v>22</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1"/>
      <c r="BU16" s="121"/>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3"/>
    </row>
    <row r="17" spans="1:108" s="36" customFormat="1" ht="15" customHeight="1">
      <c r="A17" s="35"/>
      <c r="B17" s="111" t="s">
        <v>38</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2"/>
      <c r="BU17" s="121">
        <f>BU20</f>
        <v>44996.99</v>
      </c>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3"/>
    </row>
    <row r="18" spans="1:108" ht="12.75">
      <c r="A18" s="37"/>
      <c r="B18" s="106" t="s">
        <v>1</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7"/>
      <c r="BU18" s="102"/>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4"/>
    </row>
    <row r="19" spans="1:108" ht="30" customHeight="1">
      <c r="A19" s="40"/>
      <c r="B19" s="127" t="s">
        <v>57</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8"/>
      <c r="BU19" s="124" t="s">
        <v>70</v>
      </c>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6"/>
    </row>
    <row r="20" spans="1:108" ht="30" customHeight="1">
      <c r="A20" s="38"/>
      <c r="B20" s="100" t="s">
        <v>58</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1"/>
      <c r="BU20" s="124">
        <f>BU24</f>
        <v>44996.99</v>
      </c>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6"/>
    </row>
    <row r="21" spans="1:108" ht="15" customHeight="1">
      <c r="A21" s="41"/>
      <c r="B21" s="119" t="s">
        <v>7</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20"/>
      <c r="BU21" s="124"/>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6"/>
    </row>
    <row r="22" spans="1:108" ht="15" customHeight="1">
      <c r="A22" s="38"/>
      <c r="B22" s="100" t="s">
        <v>8</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1"/>
      <c r="BU22" s="102" t="s">
        <v>70</v>
      </c>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4"/>
    </row>
    <row r="23" spans="1:108" ht="15" customHeight="1">
      <c r="A23" s="38"/>
      <c r="B23" s="100" t="s">
        <v>9</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1"/>
      <c r="BU23" s="102" t="s">
        <v>70</v>
      </c>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4"/>
    </row>
    <row r="24" spans="1:108" ht="15" customHeight="1">
      <c r="A24" s="38"/>
      <c r="B24" s="100" t="s">
        <v>40</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1"/>
      <c r="BU24" s="102">
        <v>44996.99</v>
      </c>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4"/>
    </row>
    <row r="25" spans="1:108" ht="15" customHeight="1">
      <c r="A25" s="38"/>
      <c r="B25" s="100" t="s">
        <v>10</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1"/>
      <c r="BU25" s="102" t="s">
        <v>70</v>
      </c>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4"/>
    </row>
    <row r="26" spans="1:108" ht="15" customHeight="1">
      <c r="A26" s="38"/>
      <c r="B26" s="100" t="s">
        <v>11</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1"/>
      <c r="BU26" s="102" t="s">
        <v>70</v>
      </c>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4"/>
    </row>
    <row r="27" spans="1:108" ht="15" customHeight="1">
      <c r="A27" s="38"/>
      <c r="B27" s="100" t="s">
        <v>12</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1"/>
      <c r="BU27" s="102" t="s">
        <v>70</v>
      </c>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4"/>
    </row>
    <row r="28" spans="1:108" ht="30.75" customHeight="1">
      <c r="A28" s="38"/>
      <c r="B28" s="100" t="s">
        <v>59</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1"/>
      <c r="BU28" s="102" t="s">
        <v>70</v>
      </c>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4"/>
    </row>
    <row r="29" spans="1:108" ht="15" customHeight="1">
      <c r="A29" s="38"/>
      <c r="B29" s="100" t="s">
        <v>60</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1"/>
      <c r="BU29" s="102" t="s">
        <v>70</v>
      </c>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4"/>
    </row>
    <row r="30" spans="1:108" ht="45" customHeight="1">
      <c r="A30" s="38"/>
      <c r="B30" s="100" t="s">
        <v>34</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1"/>
      <c r="BU30" s="102" t="s">
        <v>70</v>
      </c>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4"/>
    </row>
    <row r="31" spans="1:108" ht="13.5" customHeight="1">
      <c r="A31" s="41"/>
      <c r="B31" s="119" t="s">
        <v>7</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20"/>
      <c r="BU31" s="102" t="s">
        <v>70</v>
      </c>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4"/>
    </row>
    <row r="32" spans="1:108" ht="15" customHeight="1">
      <c r="A32" s="38"/>
      <c r="B32" s="100" t="s">
        <v>8</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1"/>
      <c r="BU32" s="102" t="s">
        <v>70</v>
      </c>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4"/>
    </row>
    <row r="33" spans="1:108" ht="15" customHeight="1">
      <c r="A33" s="38"/>
      <c r="B33" s="100" t="s">
        <v>9</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1"/>
      <c r="BU33" s="102" t="s">
        <v>70</v>
      </c>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4"/>
    </row>
    <row r="34" spans="1:108" ht="15" customHeight="1">
      <c r="A34" s="38"/>
      <c r="B34" s="100" t="s">
        <v>40</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1"/>
      <c r="BU34" s="102" t="s">
        <v>70</v>
      </c>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4"/>
    </row>
    <row r="35" spans="1:108" ht="15" customHeight="1">
      <c r="A35" s="38"/>
      <c r="B35" s="100" t="s">
        <v>10</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1"/>
      <c r="BU35" s="102" t="s">
        <v>70</v>
      </c>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4"/>
    </row>
    <row r="36" spans="1:108" ht="15" customHeight="1">
      <c r="A36" s="38"/>
      <c r="B36" s="100" t="s">
        <v>11</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1"/>
      <c r="BU36" s="102" t="s">
        <v>70</v>
      </c>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4"/>
    </row>
    <row r="37" spans="1:108" ht="15" customHeight="1">
      <c r="A37" s="38"/>
      <c r="B37" s="100" t="s">
        <v>12</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1"/>
      <c r="BU37" s="102" t="s">
        <v>70</v>
      </c>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4"/>
    </row>
    <row r="38" spans="1:108" ht="30" customHeight="1">
      <c r="A38" s="38"/>
      <c r="B38" s="100" t="s">
        <v>59</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1"/>
      <c r="BU38" s="102" t="s">
        <v>70</v>
      </c>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4"/>
    </row>
    <row r="39" spans="1:108" ht="18" customHeight="1">
      <c r="A39" s="38"/>
      <c r="B39" s="100" t="s">
        <v>60</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1"/>
      <c r="BU39" s="102" t="s">
        <v>70</v>
      </c>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4"/>
    </row>
    <row r="40" spans="1:108" s="36" customFormat="1" ht="15" customHeight="1">
      <c r="A40" s="35"/>
      <c r="B40" s="111" t="s">
        <v>39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2"/>
      <c r="BU40" s="121">
        <f>BU43</f>
        <v>62933.17</v>
      </c>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3"/>
    </row>
    <row r="41" spans="1:108" ht="15" customHeight="1">
      <c r="A41" s="42"/>
      <c r="B41" s="106" t="s">
        <v>1</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7"/>
      <c r="BU41" s="102"/>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4"/>
    </row>
    <row r="42" spans="1:108" ht="15" customHeight="1">
      <c r="A42" s="38"/>
      <c r="B42" s="100" t="s">
        <v>35</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1"/>
      <c r="BU42" s="102" t="s">
        <v>70</v>
      </c>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4"/>
    </row>
    <row r="43" spans="1:108" ht="30" customHeight="1">
      <c r="A43" s="38"/>
      <c r="B43" s="100" t="s">
        <v>61</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1"/>
      <c r="BU43" s="102">
        <v>62933.17</v>
      </c>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4"/>
    </row>
    <row r="44" spans="1:108" ht="15" customHeight="1">
      <c r="A44" s="41"/>
      <c r="B44" s="119" t="s">
        <v>7</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20"/>
      <c r="BU44" s="124" t="s">
        <v>70</v>
      </c>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6"/>
    </row>
    <row r="45" spans="1:108" ht="15" customHeight="1">
      <c r="A45" s="38"/>
      <c r="B45" s="100" t="s">
        <v>37</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1"/>
      <c r="BU45" s="102" t="s">
        <v>70</v>
      </c>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4"/>
    </row>
    <row r="46" spans="1:108" ht="15" customHeight="1">
      <c r="A46" s="38"/>
      <c r="B46" s="100" t="s">
        <v>25</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1"/>
      <c r="BU46" s="102" t="s">
        <v>70</v>
      </c>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4"/>
    </row>
    <row r="47" spans="1:108" ht="15" customHeight="1">
      <c r="A47" s="38"/>
      <c r="B47" s="100" t="s">
        <v>26</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1"/>
      <c r="BU47" s="102" t="s">
        <v>70</v>
      </c>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4"/>
    </row>
    <row r="48" spans="1:108" ht="15" customHeight="1">
      <c r="A48" s="38"/>
      <c r="B48" s="100" t="s">
        <v>27</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1"/>
      <c r="BU48" s="102">
        <v>53509.69</v>
      </c>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4"/>
    </row>
    <row r="49" spans="1:108" ht="15" customHeight="1">
      <c r="A49" s="38"/>
      <c r="B49" s="100" t="s">
        <v>28</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1"/>
      <c r="BU49" s="102">
        <v>8068.48</v>
      </c>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4"/>
    </row>
    <row r="50" spans="1:108" ht="15" customHeight="1">
      <c r="A50" s="38"/>
      <c r="B50" s="100" t="s">
        <v>29</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1"/>
      <c r="BU50" s="102">
        <v>1355</v>
      </c>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4"/>
    </row>
    <row r="51" spans="1:108" ht="15" customHeight="1">
      <c r="A51" s="38"/>
      <c r="B51" s="100" t="s">
        <v>30</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1"/>
      <c r="BU51" s="102" t="s">
        <v>70</v>
      </c>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4"/>
    </row>
    <row r="52" spans="1:108" ht="15" customHeight="1">
      <c r="A52" s="38"/>
      <c r="B52" s="100" t="s">
        <v>62</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1"/>
      <c r="BU52" s="102" t="s">
        <v>70</v>
      </c>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4"/>
    </row>
    <row r="53" spans="1:108" ht="15" customHeight="1">
      <c r="A53" s="38"/>
      <c r="B53" s="100" t="s">
        <v>63</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1"/>
      <c r="BU53" s="102" t="s">
        <v>70</v>
      </c>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4"/>
    </row>
    <row r="54" spans="1:108" ht="15" customHeight="1">
      <c r="A54" s="38"/>
      <c r="B54" s="100" t="s">
        <v>64</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1"/>
      <c r="BU54" s="102" t="s">
        <v>70</v>
      </c>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4"/>
    </row>
    <row r="55" spans="1:108" ht="15" customHeight="1">
      <c r="A55" s="38"/>
      <c r="B55" s="100" t="s">
        <v>65</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1"/>
      <c r="BU55" s="102" t="s">
        <v>70</v>
      </c>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4"/>
    </row>
    <row r="56" spans="1:108" ht="45" customHeight="1">
      <c r="A56" s="38"/>
      <c r="B56" s="100" t="s">
        <v>36</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1"/>
      <c r="BU56" s="102" t="s">
        <v>70</v>
      </c>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4"/>
    </row>
    <row r="57" spans="1:108" ht="15" customHeight="1">
      <c r="A57" s="43"/>
      <c r="B57" s="119" t="s">
        <v>7</v>
      </c>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20"/>
      <c r="BU57" s="102" t="s">
        <v>70</v>
      </c>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4"/>
    </row>
    <row r="58" spans="1:108" ht="15" customHeight="1">
      <c r="A58" s="38"/>
      <c r="B58" s="100" t="s">
        <v>37</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1"/>
      <c r="BU58" s="102" t="s">
        <v>70</v>
      </c>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4"/>
    </row>
    <row r="59" spans="1:108" ht="15" customHeight="1">
      <c r="A59" s="38"/>
      <c r="B59" s="100" t="s">
        <v>25</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1"/>
      <c r="BU59" s="102" t="s">
        <v>70</v>
      </c>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4"/>
    </row>
    <row r="60" spans="1:108" ht="15" customHeight="1">
      <c r="A60" s="38"/>
      <c r="B60" s="100" t="s">
        <v>26</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1"/>
      <c r="BU60" s="102" t="s">
        <v>70</v>
      </c>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4"/>
    </row>
    <row r="61" spans="1:108" ht="15" customHeight="1">
      <c r="A61" s="38"/>
      <c r="B61" s="100" t="s">
        <v>27</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1"/>
      <c r="BU61" s="102" t="s">
        <v>70</v>
      </c>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4"/>
    </row>
    <row r="62" spans="1:108" ht="15" customHeight="1">
      <c r="A62" s="38"/>
      <c r="B62" s="100" t="s">
        <v>28</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1"/>
      <c r="BU62" s="102" t="s">
        <v>70</v>
      </c>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4"/>
    </row>
    <row r="63" spans="1:108" ht="15" customHeight="1">
      <c r="A63" s="38"/>
      <c r="B63" s="100" t="s">
        <v>29</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1"/>
      <c r="BU63" s="102" t="s">
        <v>70</v>
      </c>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4"/>
    </row>
    <row r="64" spans="1:108" ht="15" customHeight="1">
      <c r="A64" s="38"/>
      <c r="B64" s="100" t="s">
        <v>30</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1"/>
      <c r="BU64" s="102" t="s">
        <v>70</v>
      </c>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4"/>
    </row>
    <row r="65" spans="1:108" ht="15" customHeight="1">
      <c r="A65" s="38"/>
      <c r="B65" s="100" t="s">
        <v>62</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1"/>
      <c r="BU65" s="102" t="s">
        <v>70</v>
      </c>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4"/>
    </row>
    <row r="66" spans="1:108" ht="15" customHeight="1">
      <c r="A66" s="38"/>
      <c r="B66" s="100" t="s">
        <v>63</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1"/>
      <c r="BU66" s="102" t="s">
        <v>70</v>
      </c>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4"/>
    </row>
    <row r="67" spans="1:108" ht="15" customHeight="1">
      <c r="A67" s="38"/>
      <c r="B67" s="100" t="s">
        <v>64</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1"/>
      <c r="BU67" s="102" t="s">
        <v>70</v>
      </c>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4"/>
    </row>
    <row r="68" spans="1:108" ht="15" customHeight="1">
      <c r="A68" s="38"/>
      <c r="B68" s="100" t="s">
        <v>65</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1"/>
      <c r="BU68" s="102" t="s">
        <v>70</v>
      </c>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4"/>
    </row>
  </sheetData>
  <sheetProtection/>
  <mergeCells count="131">
    <mergeCell ref="B62:BT62"/>
    <mergeCell ref="BU62:DD62"/>
    <mergeCell ref="B28:BT28"/>
    <mergeCell ref="BU28:DD28"/>
    <mergeCell ref="B31:BT31"/>
    <mergeCell ref="BU30:DD30"/>
    <mergeCell ref="BU31:DD31"/>
    <mergeCell ref="B30:BT30"/>
    <mergeCell ref="BU29:DD29"/>
    <mergeCell ref="B29:BT29"/>
    <mergeCell ref="B67:BT67"/>
    <mergeCell ref="BU67:DD67"/>
    <mergeCell ref="B63:BT63"/>
    <mergeCell ref="BU63:DD63"/>
    <mergeCell ref="B64:BT64"/>
    <mergeCell ref="BU64:DD64"/>
    <mergeCell ref="B66:BT66"/>
    <mergeCell ref="B65:BT65"/>
    <mergeCell ref="BU65:DD65"/>
    <mergeCell ref="BU66:DD66"/>
    <mergeCell ref="B59:BT59"/>
    <mergeCell ref="BU59:DD59"/>
    <mergeCell ref="B60:BT60"/>
    <mergeCell ref="BU60:DD60"/>
    <mergeCell ref="B61:BT61"/>
    <mergeCell ref="BU61:DD61"/>
    <mergeCell ref="BU54:DD54"/>
    <mergeCell ref="BU48:DD48"/>
    <mergeCell ref="B49:BT49"/>
    <mergeCell ref="BU49:DD49"/>
    <mergeCell ref="B56:BT56"/>
    <mergeCell ref="B58:BT58"/>
    <mergeCell ref="BU58:DD58"/>
    <mergeCell ref="BU56:DD56"/>
    <mergeCell ref="BU57:DD57"/>
    <mergeCell ref="B57:BT57"/>
    <mergeCell ref="B55:BT55"/>
    <mergeCell ref="BU55:DD55"/>
    <mergeCell ref="BU50:DD50"/>
    <mergeCell ref="B51:BT51"/>
    <mergeCell ref="BU51:DD51"/>
    <mergeCell ref="B52:BT52"/>
    <mergeCell ref="BU52:DD52"/>
    <mergeCell ref="B53:BT53"/>
    <mergeCell ref="BU53:DD53"/>
    <mergeCell ref="B54:BT54"/>
    <mergeCell ref="BU5:DD5"/>
    <mergeCell ref="BU6:DD6"/>
    <mergeCell ref="BU7:DD7"/>
    <mergeCell ref="BU8:DD8"/>
    <mergeCell ref="B46:BT46"/>
    <mergeCell ref="BU46:DD46"/>
    <mergeCell ref="B40:BT40"/>
    <mergeCell ref="B43:BT43"/>
    <mergeCell ref="BU38:DD38"/>
    <mergeCell ref="B39:BT39"/>
    <mergeCell ref="B47:BT47"/>
    <mergeCell ref="BU47:DD47"/>
    <mergeCell ref="B48:BT48"/>
    <mergeCell ref="B45:BT45"/>
    <mergeCell ref="BU45:DD45"/>
    <mergeCell ref="B42:BT42"/>
    <mergeCell ref="BU42:DD42"/>
    <mergeCell ref="B44:BT44"/>
    <mergeCell ref="BU43:DD43"/>
    <mergeCell ref="BU44:DD44"/>
    <mergeCell ref="BU41:DD41"/>
    <mergeCell ref="B34:BT34"/>
    <mergeCell ref="BU34:DD34"/>
    <mergeCell ref="B35:BT35"/>
    <mergeCell ref="BU35:DD35"/>
    <mergeCell ref="B36:BT36"/>
    <mergeCell ref="BU36:DD36"/>
    <mergeCell ref="BU37:DD37"/>
    <mergeCell ref="B25:BT25"/>
    <mergeCell ref="BU25:DD25"/>
    <mergeCell ref="B27:BT27"/>
    <mergeCell ref="BU27:DD27"/>
    <mergeCell ref="B26:BT26"/>
    <mergeCell ref="BU26:DD26"/>
    <mergeCell ref="B23:BT23"/>
    <mergeCell ref="BU23:DD23"/>
    <mergeCell ref="B24:BT24"/>
    <mergeCell ref="BU24:DD24"/>
    <mergeCell ref="B22:BT22"/>
    <mergeCell ref="BU22:DD22"/>
    <mergeCell ref="B50:BT50"/>
    <mergeCell ref="B38:BT38"/>
    <mergeCell ref="B32:BT32"/>
    <mergeCell ref="BU32:DD32"/>
    <mergeCell ref="B37:BT37"/>
    <mergeCell ref="B33:BT33"/>
    <mergeCell ref="BU33:DD33"/>
    <mergeCell ref="BU39:DD39"/>
    <mergeCell ref="B41:BT41"/>
    <mergeCell ref="BU40:DD40"/>
    <mergeCell ref="B18:BT18"/>
    <mergeCell ref="BU19:DD19"/>
    <mergeCell ref="B20:BT20"/>
    <mergeCell ref="B21:BT21"/>
    <mergeCell ref="BU18:DD18"/>
    <mergeCell ref="B19:BT19"/>
    <mergeCell ref="BU20:DD20"/>
    <mergeCell ref="BU21:DD21"/>
    <mergeCell ref="B17:BT17"/>
    <mergeCell ref="B12:BT12"/>
    <mergeCell ref="BU12:DD12"/>
    <mergeCell ref="B15:BT15"/>
    <mergeCell ref="BU15:DD15"/>
    <mergeCell ref="B14:BT14"/>
    <mergeCell ref="BU13:DD13"/>
    <mergeCell ref="BU14:DD14"/>
    <mergeCell ref="BU17:DD17"/>
    <mergeCell ref="B8:BT8"/>
    <mergeCell ref="BU10:DD10"/>
    <mergeCell ref="B16:BT16"/>
    <mergeCell ref="BU16:DD16"/>
    <mergeCell ref="B11:BT11"/>
    <mergeCell ref="BU11:DD11"/>
    <mergeCell ref="B13:BT13"/>
    <mergeCell ref="B10:BT10"/>
    <mergeCell ref="B68:BT68"/>
    <mergeCell ref="BU68:DD68"/>
    <mergeCell ref="A2:DD2"/>
    <mergeCell ref="B6:BT6"/>
    <mergeCell ref="B7:BT7"/>
    <mergeCell ref="B9:BT9"/>
    <mergeCell ref="BU4:DD4"/>
    <mergeCell ref="B5:BT5"/>
    <mergeCell ref="A4:BT4"/>
    <mergeCell ref="BU9:DD9"/>
  </mergeCells>
  <printOptions/>
  <pageMargins left="0.7874015748031497" right="0.31496062992125984" top="0.5905511811023623" bottom="0.3937007874015748" header="0.1968503937007874" footer="0.1968503937007874"/>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E119"/>
  <sheetViews>
    <sheetView zoomScalePageLayoutView="0" workbookViewId="0" topLeftCell="A98">
      <selection activeCell="C11" sqref="C11"/>
    </sheetView>
  </sheetViews>
  <sheetFormatPr defaultColWidth="9.00390625" defaultRowHeight="17.25" customHeight="1"/>
  <cols>
    <col min="1" max="1" width="97.00390625" style="48" customWidth="1"/>
    <col min="2" max="2" width="18.375" style="48" customWidth="1"/>
    <col min="3" max="3" width="22.00390625" style="48" customWidth="1"/>
    <col min="4" max="5" width="22.75390625" style="48" hidden="1" customWidth="1"/>
    <col min="6" max="16384" width="9.125" style="48" customWidth="1"/>
  </cols>
  <sheetData>
    <row r="1" spans="1:5" ht="17.25" customHeight="1" thickBot="1">
      <c r="A1" s="135" t="s">
        <v>110</v>
      </c>
      <c r="B1" s="135"/>
      <c r="C1" s="135"/>
      <c r="D1" s="135"/>
      <c r="E1" s="135"/>
    </row>
    <row r="2" spans="1:5" ht="17.25" customHeight="1" thickBot="1">
      <c r="A2" s="136" t="s">
        <v>0</v>
      </c>
      <c r="B2" s="139" t="s">
        <v>111</v>
      </c>
      <c r="C2" s="49" t="s">
        <v>73</v>
      </c>
      <c r="D2" s="49" t="s">
        <v>112</v>
      </c>
      <c r="E2" s="49" t="s">
        <v>113</v>
      </c>
    </row>
    <row r="3" spans="1:5" ht="17.25" customHeight="1" thickBot="1">
      <c r="A3" s="137"/>
      <c r="B3" s="139"/>
      <c r="C3" s="50" t="s">
        <v>96</v>
      </c>
      <c r="D3" s="50" t="s">
        <v>114</v>
      </c>
      <c r="E3" s="50" t="s">
        <v>115</v>
      </c>
    </row>
    <row r="4" spans="1:5" ht="17.25" customHeight="1">
      <c r="A4" s="138"/>
      <c r="B4" s="140"/>
      <c r="C4" s="141" t="s">
        <v>74</v>
      </c>
      <c r="D4" s="142"/>
      <c r="E4" s="143"/>
    </row>
    <row r="5" spans="1:5" s="55" customFormat="1" ht="17.25" customHeight="1">
      <c r="A5" s="51" t="s">
        <v>116</v>
      </c>
      <c r="B5" s="52" t="s">
        <v>76</v>
      </c>
      <c r="C5" s="53">
        <f>C7</f>
        <v>30924770</v>
      </c>
      <c r="D5" s="54"/>
      <c r="E5" s="54"/>
    </row>
    <row r="6" spans="1:5" ht="30" customHeight="1">
      <c r="A6" s="56" t="s">
        <v>75</v>
      </c>
      <c r="B6" s="45" t="s">
        <v>76</v>
      </c>
      <c r="C6" s="46">
        <v>0</v>
      </c>
      <c r="D6" s="46"/>
      <c r="E6" s="46"/>
    </row>
    <row r="7" spans="1:5" s="55" customFormat="1" ht="17.25" customHeight="1">
      <c r="A7" s="56" t="s">
        <v>77</v>
      </c>
      <c r="B7" s="52"/>
      <c r="C7" s="57">
        <f>C9+C10+C12+C13</f>
        <v>30924770</v>
      </c>
      <c r="D7" s="57"/>
      <c r="E7" s="57"/>
    </row>
    <row r="8" spans="1:5" ht="17.25" customHeight="1">
      <c r="A8" s="58" t="s">
        <v>7</v>
      </c>
      <c r="B8" s="45"/>
      <c r="C8" s="46"/>
      <c r="D8" s="46"/>
      <c r="E8" s="46"/>
    </row>
    <row r="9" spans="1:5" s="55" customFormat="1" ht="34.5" customHeight="1">
      <c r="A9" s="56" t="s">
        <v>117</v>
      </c>
      <c r="B9" s="52" t="s">
        <v>118</v>
      </c>
      <c r="C9" s="57">
        <f>28215200-55000+54900+298600+56900-100000</f>
        <v>28470600</v>
      </c>
      <c r="D9" s="57"/>
      <c r="E9" s="57"/>
    </row>
    <row r="10" spans="1:5" s="55" customFormat="1" ht="48" customHeight="1">
      <c r="A10" s="56" t="s">
        <v>119</v>
      </c>
      <c r="B10" s="52" t="s">
        <v>120</v>
      </c>
      <c r="C10" s="57">
        <f>1688770+10000+153200-24000+8300+108000-41000-21200-500-28700-78700</f>
        <v>1774170</v>
      </c>
      <c r="D10" s="57"/>
      <c r="E10" s="57"/>
    </row>
    <row r="11" spans="1:5" ht="25.5" customHeight="1">
      <c r="A11" s="56" t="s">
        <v>121</v>
      </c>
      <c r="B11" s="45" t="s">
        <v>120</v>
      </c>
      <c r="C11" s="46"/>
      <c r="D11" s="46"/>
      <c r="E11" s="46"/>
    </row>
    <row r="12" spans="1:5" s="55" customFormat="1" ht="84" customHeight="1">
      <c r="A12" s="56" t="s">
        <v>122</v>
      </c>
      <c r="B12" s="52" t="s">
        <v>118</v>
      </c>
      <c r="C12" s="57">
        <f>507135.37-82111</f>
        <v>425024.37</v>
      </c>
      <c r="D12" s="57"/>
      <c r="E12" s="57"/>
    </row>
    <row r="13" spans="1:5" s="55" customFormat="1" ht="23.25" customHeight="1">
      <c r="A13" s="56" t="s">
        <v>123</v>
      </c>
      <c r="B13" s="52"/>
      <c r="C13" s="57">
        <f>C15</f>
        <v>254975.63</v>
      </c>
      <c r="D13" s="57"/>
      <c r="E13" s="57"/>
    </row>
    <row r="14" spans="1:5" ht="17.25" customHeight="1">
      <c r="A14" s="56" t="s">
        <v>7</v>
      </c>
      <c r="B14" s="45"/>
      <c r="C14" s="46"/>
      <c r="D14" s="46"/>
      <c r="E14" s="46"/>
    </row>
    <row r="15" spans="1:5" ht="17.25" customHeight="1">
      <c r="A15" s="58" t="s">
        <v>124</v>
      </c>
      <c r="B15" s="45" t="s">
        <v>125</v>
      </c>
      <c r="C15" s="46">
        <f>172864.63+82111</f>
        <v>254975.63</v>
      </c>
      <c r="D15" s="46"/>
      <c r="E15" s="46"/>
    </row>
    <row r="16" spans="1:5" ht="17.25" customHeight="1">
      <c r="A16" s="58" t="s">
        <v>126</v>
      </c>
      <c r="B16" s="45" t="s">
        <v>120</v>
      </c>
      <c r="C16" s="46" t="s">
        <v>70</v>
      </c>
      <c r="D16" s="46"/>
      <c r="E16" s="46"/>
    </row>
    <row r="17" spans="1:5" ht="36.75" customHeight="1">
      <c r="A17" s="56" t="s">
        <v>78</v>
      </c>
      <c r="B17" s="45"/>
      <c r="C17" s="46">
        <v>0</v>
      </c>
      <c r="D17" s="46"/>
      <c r="E17" s="46"/>
    </row>
    <row r="18" spans="1:5" ht="17.25" customHeight="1">
      <c r="A18" s="59" t="s">
        <v>79</v>
      </c>
      <c r="B18" s="45" t="s">
        <v>76</v>
      </c>
      <c r="C18" s="57">
        <f>C20+C58+C80</f>
        <v>30924770</v>
      </c>
      <c r="D18" s="46"/>
      <c r="E18" s="46"/>
    </row>
    <row r="19" spans="1:5" ht="17.25" customHeight="1">
      <c r="A19" s="58" t="s">
        <v>7</v>
      </c>
      <c r="B19" s="45" t="s">
        <v>76</v>
      </c>
      <c r="C19" s="46"/>
      <c r="D19" s="46"/>
      <c r="E19" s="46"/>
    </row>
    <row r="20" spans="1:5" s="55" customFormat="1" ht="39.75" customHeight="1">
      <c r="A20" s="56" t="s">
        <v>127</v>
      </c>
      <c r="B20" s="52"/>
      <c r="C20" s="57">
        <f>C21+C33+C48+C51</f>
        <v>28470600</v>
      </c>
      <c r="D20" s="57"/>
      <c r="E20" s="57"/>
    </row>
    <row r="21" spans="1:5" ht="131.25" customHeight="1">
      <c r="A21" s="58" t="s">
        <v>128</v>
      </c>
      <c r="B21" s="45"/>
      <c r="C21" s="46">
        <f>SUM(C22:C32)</f>
        <v>24806700</v>
      </c>
      <c r="D21" s="46"/>
      <c r="E21" s="46"/>
    </row>
    <row r="22" spans="1:5" ht="17.25" customHeight="1">
      <c r="A22" s="58" t="s">
        <v>80</v>
      </c>
      <c r="B22" s="45" t="s">
        <v>129</v>
      </c>
      <c r="C22" s="46">
        <f>18140800-119800+229300-15800+43700-24900-115000+18076.83-76800</f>
        <v>18079576.83</v>
      </c>
      <c r="D22" s="46"/>
      <c r="E22" s="46"/>
    </row>
    <row r="23" spans="1:5" ht="17.25" customHeight="1">
      <c r="A23" s="58" t="s">
        <v>81</v>
      </c>
      <c r="B23" s="45" t="s">
        <v>130</v>
      </c>
      <c r="C23" s="46">
        <f>3100+20800+600-6708.9</f>
        <v>17791.1</v>
      </c>
      <c r="D23" s="46"/>
      <c r="E23" s="46"/>
    </row>
    <row r="24" spans="1:5" ht="17.25" customHeight="1">
      <c r="A24" s="58" t="s">
        <v>82</v>
      </c>
      <c r="B24" s="45" t="s">
        <v>131</v>
      </c>
      <c r="C24" s="46">
        <f>5478500-36100+69300-4700+13200-7600-80400+10398.52-23200</f>
        <v>5419398.52</v>
      </c>
      <c r="D24" s="46"/>
      <c r="E24" s="46"/>
    </row>
    <row r="25" spans="1:5" ht="17.25" customHeight="1">
      <c r="A25" s="58" t="s">
        <v>83</v>
      </c>
      <c r="B25" s="45" t="s">
        <v>132</v>
      </c>
      <c r="C25" s="46">
        <f>72300+6000-1620</f>
        <v>76680</v>
      </c>
      <c r="D25" s="46"/>
      <c r="E25" s="46"/>
    </row>
    <row r="26" spans="1:5" ht="17.25" customHeight="1">
      <c r="A26" s="58" t="s">
        <v>84</v>
      </c>
      <c r="B26" s="45" t="s">
        <v>132</v>
      </c>
      <c r="C26" s="46">
        <v>0</v>
      </c>
      <c r="D26" s="46"/>
      <c r="E26" s="46"/>
    </row>
    <row r="27" spans="1:5" ht="17.25" customHeight="1">
      <c r="A27" s="58" t="s">
        <v>85</v>
      </c>
      <c r="B27" s="45" t="s">
        <v>132</v>
      </c>
      <c r="C27" s="46">
        <v>0</v>
      </c>
      <c r="D27" s="46"/>
      <c r="E27" s="46"/>
    </row>
    <row r="28" spans="1:5" ht="17.25" customHeight="1">
      <c r="A28" s="58" t="s">
        <v>86</v>
      </c>
      <c r="B28" s="45" t="s">
        <v>132</v>
      </c>
      <c r="C28" s="46">
        <f>171200+80300+14400+14500+32500-825.45</f>
        <v>312074.55</v>
      </c>
      <c r="D28" s="46"/>
      <c r="E28" s="46"/>
    </row>
    <row r="29" spans="1:5" ht="17.25" customHeight="1">
      <c r="A29" s="58" t="s">
        <v>87</v>
      </c>
      <c r="B29" s="45" t="s">
        <v>133</v>
      </c>
      <c r="C29" s="46" t="s">
        <v>70</v>
      </c>
      <c r="D29" s="46"/>
      <c r="E29" s="46"/>
    </row>
    <row r="30" spans="1:5" ht="17.25" customHeight="1">
      <c r="A30" s="58" t="s">
        <v>88</v>
      </c>
      <c r="B30" s="45" t="s">
        <v>132</v>
      </c>
      <c r="C30" s="46" t="s">
        <v>70</v>
      </c>
      <c r="D30" s="46"/>
      <c r="E30" s="46"/>
    </row>
    <row r="31" spans="1:5" ht="17.25" customHeight="1">
      <c r="A31" s="58" t="s">
        <v>89</v>
      </c>
      <c r="B31" s="45" t="s">
        <v>132</v>
      </c>
      <c r="C31" s="46">
        <f>226500+155900+37900+195400-19321</f>
        <v>596379</v>
      </c>
      <c r="D31" s="46"/>
      <c r="E31" s="46"/>
    </row>
    <row r="32" spans="1:5" ht="17.25" customHeight="1">
      <c r="A32" s="58" t="s">
        <v>90</v>
      </c>
      <c r="B32" s="45" t="s">
        <v>132</v>
      </c>
      <c r="C32" s="46">
        <f>438000-80300-15000-37900</f>
        <v>304800</v>
      </c>
      <c r="D32" s="46"/>
      <c r="E32" s="46"/>
    </row>
    <row r="33" spans="1:5" ht="60.75" customHeight="1">
      <c r="A33" s="58" t="s">
        <v>134</v>
      </c>
      <c r="B33" s="45"/>
      <c r="C33" s="46">
        <f>SUM(C34:C47)</f>
        <v>3518200</v>
      </c>
      <c r="D33" s="46"/>
      <c r="E33" s="46"/>
    </row>
    <row r="34" spans="1:5" ht="17.25" customHeight="1">
      <c r="A34" s="58" t="s">
        <v>80</v>
      </c>
      <c r="B34" s="45" t="s">
        <v>129</v>
      </c>
      <c r="C34" s="46">
        <f>403200+42200-16000</f>
        <v>429400</v>
      </c>
      <c r="D34" s="46"/>
      <c r="E34" s="46"/>
    </row>
    <row r="35" spans="1:5" ht="17.25" customHeight="1">
      <c r="A35" s="58" t="s">
        <v>81</v>
      </c>
      <c r="B35" s="45" t="s">
        <v>130</v>
      </c>
      <c r="C35" s="46">
        <v>0</v>
      </c>
      <c r="D35" s="46"/>
      <c r="E35" s="46"/>
    </row>
    <row r="36" spans="1:5" ht="17.25" customHeight="1">
      <c r="A36" s="58" t="s">
        <v>82</v>
      </c>
      <c r="B36" s="45" t="s">
        <v>131</v>
      </c>
      <c r="C36" s="46">
        <f>121800+12700-5000</f>
        <v>129500</v>
      </c>
      <c r="D36" s="46"/>
      <c r="E36" s="46"/>
    </row>
    <row r="37" spans="1:5" ht="17.25" customHeight="1">
      <c r="A37" s="58" t="s">
        <v>83</v>
      </c>
      <c r="B37" s="45" t="s">
        <v>132</v>
      </c>
      <c r="C37" s="46">
        <f>2100-2100</f>
        <v>0</v>
      </c>
      <c r="D37" s="46"/>
      <c r="E37" s="46"/>
    </row>
    <row r="38" spans="1:5" ht="17.25" customHeight="1">
      <c r="A38" s="58" t="s">
        <v>84</v>
      </c>
      <c r="B38" s="45" t="s">
        <v>132</v>
      </c>
      <c r="C38" s="46">
        <v>399800</v>
      </c>
      <c r="D38" s="46"/>
      <c r="E38" s="46"/>
    </row>
    <row r="39" spans="1:5" ht="17.25" customHeight="1">
      <c r="A39" s="58" t="s">
        <v>91</v>
      </c>
      <c r="B39" s="45" t="s">
        <v>132</v>
      </c>
      <c r="C39" s="46">
        <f>1746700+16200</f>
        <v>1762900</v>
      </c>
      <c r="D39" s="46"/>
      <c r="E39" s="46"/>
    </row>
    <row r="40" spans="1:5" ht="17.25" customHeight="1">
      <c r="A40" s="58" t="s">
        <v>85</v>
      </c>
      <c r="B40" s="45" t="s">
        <v>132</v>
      </c>
      <c r="C40" s="46">
        <f>301400-20100+32000+69400-2100</f>
        <v>380600</v>
      </c>
      <c r="D40" s="46"/>
      <c r="E40" s="46"/>
    </row>
    <row r="41" spans="1:5" ht="17.25" customHeight="1">
      <c r="A41" s="58" t="s">
        <v>86</v>
      </c>
      <c r="B41" s="45" t="s">
        <v>132</v>
      </c>
      <c r="C41" s="46">
        <f>243400-55000+60100-20000-11000-7100</f>
        <v>210400</v>
      </c>
      <c r="D41" s="46"/>
      <c r="E41" s="46"/>
    </row>
    <row r="42" spans="1:5" ht="17.25" customHeight="1">
      <c r="A42" s="58" t="s">
        <v>87</v>
      </c>
      <c r="B42" s="45" t="s">
        <v>133</v>
      </c>
      <c r="C42" s="46" t="s">
        <v>70</v>
      </c>
      <c r="D42" s="46"/>
      <c r="E42" s="46"/>
    </row>
    <row r="43" spans="1:5" ht="17.25" customHeight="1">
      <c r="A43" s="58" t="s">
        <v>135</v>
      </c>
      <c r="B43" s="45" t="s">
        <v>136</v>
      </c>
      <c r="C43" s="46">
        <f>205900-59400</f>
        <v>146500</v>
      </c>
      <c r="D43" s="46"/>
      <c r="E43" s="46"/>
    </row>
    <row r="44" spans="1:5" ht="17.25" customHeight="1">
      <c r="A44" s="58" t="s">
        <v>137</v>
      </c>
      <c r="B44" s="45" t="s">
        <v>138</v>
      </c>
      <c r="C44" s="46">
        <v>21200</v>
      </c>
      <c r="D44" s="46"/>
      <c r="E44" s="46"/>
    </row>
    <row r="45" spans="1:5" ht="17.25" customHeight="1">
      <c r="A45" s="58" t="s">
        <v>88</v>
      </c>
      <c r="B45" s="45" t="s">
        <v>132</v>
      </c>
      <c r="C45" s="46">
        <v>0</v>
      </c>
      <c r="D45" s="46"/>
      <c r="E45" s="46"/>
    </row>
    <row r="46" spans="1:5" ht="17.25" customHeight="1">
      <c r="A46" s="58" t="s">
        <v>89</v>
      </c>
      <c r="B46" s="45" t="s">
        <v>132</v>
      </c>
      <c r="C46" s="46">
        <f>10000-2000</f>
        <v>8000</v>
      </c>
      <c r="D46" s="46"/>
      <c r="E46" s="46"/>
    </row>
    <row r="47" spans="1:5" ht="17.25" customHeight="1">
      <c r="A47" s="58" t="s">
        <v>90</v>
      </c>
      <c r="B47" s="45" t="s">
        <v>132</v>
      </c>
      <c r="C47" s="46">
        <f>14000+12000+3900</f>
        <v>29900</v>
      </c>
      <c r="D47" s="46"/>
      <c r="E47" s="46"/>
    </row>
    <row r="48" spans="1:5" ht="65.25" customHeight="1">
      <c r="A48" s="58" t="s">
        <v>139</v>
      </c>
      <c r="B48" s="45"/>
      <c r="C48" s="46">
        <f>C49+C50</f>
        <v>21000</v>
      </c>
      <c r="D48" s="46"/>
      <c r="E48" s="46"/>
    </row>
    <row r="49" spans="1:5" ht="17.25" customHeight="1">
      <c r="A49" s="58" t="s">
        <v>85</v>
      </c>
      <c r="B49" s="45" t="s">
        <v>132</v>
      </c>
      <c r="C49" s="46">
        <v>4600</v>
      </c>
      <c r="D49" s="46"/>
      <c r="E49" s="46"/>
    </row>
    <row r="50" spans="1:5" ht="17.25" customHeight="1">
      <c r="A50" s="58" t="s">
        <v>86</v>
      </c>
      <c r="B50" s="45" t="s">
        <v>132</v>
      </c>
      <c r="C50" s="46">
        <v>16400</v>
      </c>
      <c r="D50" s="46"/>
      <c r="E50" s="46"/>
    </row>
    <row r="51" spans="1:5" ht="68.25" customHeight="1">
      <c r="A51" s="58" t="s">
        <v>140</v>
      </c>
      <c r="B51" s="45"/>
      <c r="C51" s="46">
        <f>SUM(C52:C55)</f>
        <v>124700</v>
      </c>
      <c r="D51" s="46"/>
      <c r="E51" s="46"/>
    </row>
    <row r="52" spans="1:5" ht="17.25" customHeight="1">
      <c r="A52" s="58" t="s">
        <v>85</v>
      </c>
      <c r="B52" s="45" t="s">
        <v>132</v>
      </c>
      <c r="C52" s="46">
        <f>91600-2000-6200</f>
        <v>83400</v>
      </c>
      <c r="D52" s="46"/>
      <c r="E52" s="46"/>
    </row>
    <row r="53" spans="1:5" ht="17.25" customHeight="1">
      <c r="A53" s="58" t="s">
        <v>86</v>
      </c>
      <c r="B53" s="45" t="s">
        <v>132</v>
      </c>
      <c r="C53" s="46">
        <f>10000+2000</f>
        <v>12000</v>
      </c>
      <c r="D53" s="46"/>
      <c r="E53" s="46"/>
    </row>
    <row r="54" spans="1:5" ht="17.25" customHeight="1">
      <c r="A54" s="58" t="s">
        <v>89</v>
      </c>
      <c r="B54" s="45" t="s">
        <v>132</v>
      </c>
      <c r="C54" s="46">
        <v>26400</v>
      </c>
      <c r="D54" s="46"/>
      <c r="E54" s="46"/>
    </row>
    <row r="55" spans="1:5" ht="17.25" customHeight="1">
      <c r="A55" s="58" t="s">
        <v>90</v>
      </c>
      <c r="B55" s="45" t="s">
        <v>132</v>
      </c>
      <c r="C55" s="46">
        <f>45500-42000-600</f>
        <v>2900</v>
      </c>
      <c r="D55" s="46"/>
      <c r="E55" s="46"/>
    </row>
    <row r="56" spans="1:5" s="60" customFormat="1" ht="101.25" customHeight="1" hidden="1">
      <c r="A56" s="58" t="s">
        <v>141</v>
      </c>
      <c r="B56" s="45"/>
      <c r="C56" s="46"/>
      <c r="D56" s="46"/>
      <c r="E56" s="46"/>
    </row>
    <row r="57" spans="1:5" s="61" customFormat="1" ht="17.25" customHeight="1" hidden="1">
      <c r="A57" s="58" t="s">
        <v>90</v>
      </c>
      <c r="B57" s="45" t="s">
        <v>132</v>
      </c>
      <c r="C57" s="46"/>
      <c r="D57" s="46"/>
      <c r="E57" s="46"/>
    </row>
    <row r="58" spans="1:5" s="55" customFormat="1" ht="45" customHeight="1">
      <c r="A58" s="62" t="s">
        <v>142</v>
      </c>
      <c r="B58" s="63"/>
      <c r="C58" s="53">
        <f>C59+C63+C65+C72+C74+C78</f>
        <v>1774170</v>
      </c>
      <c r="D58" s="53"/>
      <c r="E58" s="53"/>
    </row>
    <row r="59" spans="1:5" ht="52.5" customHeight="1">
      <c r="A59" s="44" t="s">
        <v>107</v>
      </c>
      <c r="B59" s="45"/>
      <c r="C59" s="46">
        <f>C61+C62</f>
        <v>378900</v>
      </c>
      <c r="D59" s="46"/>
      <c r="E59" s="46"/>
    </row>
    <row r="60" spans="1:5" ht="17.25" customHeight="1">
      <c r="A60" s="47" t="s">
        <v>7</v>
      </c>
      <c r="B60" s="45"/>
      <c r="C60" s="46"/>
      <c r="D60" s="46"/>
      <c r="E60" s="46"/>
    </row>
    <row r="61" spans="1:5" ht="17.25" customHeight="1">
      <c r="A61" s="47" t="s">
        <v>86</v>
      </c>
      <c r="B61" s="45" t="s">
        <v>132</v>
      </c>
      <c r="C61" s="46">
        <f>261100-78700</f>
        <v>182400</v>
      </c>
      <c r="D61" s="46"/>
      <c r="E61" s="46"/>
    </row>
    <row r="62" spans="1:5" ht="17.25" customHeight="1">
      <c r="A62" s="47" t="s">
        <v>90</v>
      </c>
      <c r="B62" s="45" t="s">
        <v>132</v>
      </c>
      <c r="C62" s="46">
        <v>196500</v>
      </c>
      <c r="D62" s="46"/>
      <c r="E62" s="46"/>
    </row>
    <row r="63" spans="1:5" ht="48" customHeight="1">
      <c r="A63" s="44" t="s">
        <v>108</v>
      </c>
      <c r="B63" s="45"/>
      <c r="C63" s="46">
        <f>C64</f>
        <v>6300</v>
      </c>
      <c r="D63" s="46"/>
      <c r="E63" s="46"/>
    </row>
    <row r="64" spans="1:5" ht="17.25" customHeight="1">
      <c r="A64" s="64" t="s">
        <v>88</v>
      </c>
      <c r="B64" s="45" t="s">
        <v>143</v>
      </c>
      <c r="C64" s="46">
        <v>6300</v>
      </c>
      <c r="D64" s="46"/>
      <c r="E64" s="46"/>
    </row>
    <row r="65" spans="1:5" ht="73.5" customHeight="1">
      <c r="A65" s="44" t="s">
        <v>109</v>
      </c>
      <c r="B65" s="45"/>
      <c r="C65" s="46">
        <f>C67+C69+C70+C71</f>
        <v>214670</v>
      </c>
      <c r="D65" s="46"/>
      <c r="E65" s="46"/>
    </row>
    <row r="66" spans="1:5" ht="17.25" customHeight="1">
      <c r="A66" s="47" t="s">
        <v>7</v>
      </c>
      <c r="B66" s="45"/>
      <c r="C66" s="46"/>
      <c r="D66" s="46"/>
      <c r="E66" s="46"/>
    </row>
    <row r="67" spans="1:5" ht="17.25" customHeight="1">
      <c r="A67" s="47" t="s">
        <v>80</v>
      </c>
      <c r="B67" s="45" t="s">
        <v>129</v>
      </c>
      <c r="C67" s="46">
        <v>6400</v>
      </c>
      <c r="D67" s="46"/>
      <c r="E67" s="46"/>
    </row>
    <row r="68" spans="1:5" ht="17.25" customHeight="1">
      <c r="A68" s="47" t="s">
        <v>81</v>
      </c>
      <c r="B68" s="45" t="s">
        <v>130</v>
      </c>
      <c r="C68" s="46">
        <v>0</v>
      </c>
      <c r="D68" s="46"/>
      <c r="E68" s="46"/>
    </row>
    <row r="69" spans="1:5" ht="17.25" customHeight="1">
      <c r="A69" s="47" t="s">
        <v>82</v>
      </c>
      <c r="B69" s="45" t="s">
        <v>131</v>
      </c>
      <c r="C69" s="46">
        <v>1900</v>
      </c>
      <c r="D69" s="46"/>
      <c r="E69" s="46"/>
    </row>
    <row r="70" spans="1:5" ht="17.25" customHeight="1">
      <c r="A70" s="47" t="s">
        <v>86</v>
      </c>
      <c r="B70" s="45" t="s">
        <v>132</v>
      </c>
      <c r="C70" s="46">
        <v>203970</v>
      </c>
      <c r="D70" s="46"/>
      <c r="E70" s="46"/>
    </row>
    <row r="71" spans="1:5" ht="17.25" customHeight="1">
      <c r="A71" s="47" t="s">
        <v>90</v>
      </c>
      <c r="B71" s="45" t="s">
        <v>132</v>
      </c>
      <c r="C71" s="46">
        <v>2400</v>
      </c>
      <c r="D71" s="46"/>
      <c r="E71" s="46"/>
    </row>
    <row r="72" spans="1:5" ht="48" customHeight="1">
      <c r="A72" s="44" t="s">
        <v>106</v>
      </c>
      <c r="B72" s="45"/>
      <c r="C72" s="46">
        <f>C73</f>
        <v>99800</v>
      </c>
      <c r="D72" s="46"/>
      <c r="E72" s="46"/>
    </row>
    <row r="73" spans="1:5" ht="17.25" customHeight="1">
      <c r="A73" s="47" t="s">
        <v>85</v>
      </c>
      <c r="B73" s="45" t="s">
        <v>132</v>
      </c>
      <c r="C73" s="46">
        <f>121500-21200-500</f>
        <v>99800</v>
      </c>
      <c r="D73" s="46"/>
      <c r="E73" s="46"/>
    </row>
    <row r="74" spans="1:5" ht="66.75" customHeight="1">
      <c r="A74" s="44" t="s">
        <v>146</v>
      </c>
      <c r="B74" s="45"/>
      <c r="C74" s="46">
        <f>C75+C76+C77</f>
        <v>962300</v>
      </c>
      <c r="D74" s="46"/>
      <c r="E74" s="46"/>
    </row>
    <row r="75" spans="1:5" ht="17.25" customHeight="1">
      <c r="A75" s="47" t="s">
        <v>85</v>
      </c>
      <c r="B75" s="45" t="s">
        <v>132</v>
      </c>
      <c r="C75" s="46">
        <f>528000+108000-100-18900</f>
        <v>617000</v>
      </c>
      <c r="D75" s="46"/>
      <c r="E75" s="46"/>
    </row>
    <row r="76" spans="1:5" ht="17.25" customHeight="1">
      <c r="A76" s="47" t="s">
        <v>86</v>
      </c>
      <c r="B76" s="45" t="s">
        <v>132</v>
      </c>
      <c r="C76" s="46">
        <f>40000-9800</f>
        <v>30200</v>
      </c>
      <c r="D76" s="46"/>
      <c r="E76" s="46"/>
    </row>
    <row r="77" spans="1:5" ht="17.25" customHeight="1">
      <c r="A77" s="47" t="s">
        <v>90</v>
      </c>
      <c r="B77" s="45" t="s">
        <v>132</v>
      </c>
      <c r="C77" s="46">
        <f>315000+100</f>
        <v>315100</v>
      </c>
      <c r="D77" s="46"/>
      <c r="E77" s="46"/>
    </row>
    <row r="78" spans="1:5" ht="38.25" customHeight="1">
      <c r="A78" s="47" t="s">
        <v>145</v>
      </c>
      <c r="B78" s="45"/>
      <c r="C78" s="46">
        <f>C79</f>
        <v>112200</v>
      </c>
      <c r="D78" s="46"/>
      <c r="E78" s="46"/>
    </row>
    <row r="79" spans="1:5" ht="17.25" customHeight="1">
      <c r="A79" s="47" t="s">
        <v>86</v>
      </c>
      <c r="B79" s="45" t="s">
        <v>132</v>
      </c>
      <c r="C79" s="46">
        <f>153200-41000</f>
        <v>112200</v>
      </c>
      <c r="D79" s="46"/>
      <c r="E79" s="46"/>
    </row>
    <row r="80" spans="1:5" ht="17.25" customHeight="1">
      <c r="A80" s="56" t="s">
        <v>97</v>
      </c>
      <c r="B80" s="45"/>
      <c r="C80" s="57">
        <f>SUM(C81:C94)</f>
        <v>680000</v>
      </c>
      <c r="D80" s="57"/>
      <c r="E80" s="57"/>
    </row>
    <row r="81" spans="1:5" ht="17.25" customHeight="1">
      <c r="A81" s="58" t="s">
        <v>80</v>
      </c>
      <c r="B81" s="45" t="s">
        <v>129</v>
      </c>
      <c r="C81" s="46">
        <v>230900</v>
      </c>
      <c r="D81" s="46"/>
      <c r="E81" s="68"/>
    </row>
    <row r="82" spans="1:5" ht="17.25" customHeight="1">
      <c r="A82" s="58" t="s">
        <v>81</v>
      </c>
      <c r="B82" s="45" t="s">
        <v>130</v>
      </c>
      <c r="C82" s="46">
        <v>0</v>
      </c>
      <c r="D82" s="46"/>
      <c r="E82" s="68"/>
    </row>
    <row r="83" spans="1:5" ht="17.25" customHeight="1">
      <c r="A83" s="58" t="s">
        <v>82</v>
      </c>
      <c r="B83" s="45" t="s">
        <v>131</v>
      </c>
      <c r="C83" s="46">
        <v>69800</v>
      </c>
      <c r="D83" s="46"/>
      <c r="E83" s="68"/>
    </row>
    <row r="84" spans="1:5" ht="17.25" customHeight="1">
      <c r="A84" s="58" t="s">
        <v>83</v>
      </c>
      <c r="B84" s="45" t="s">
        <v>132</v>
      </c>
      <c r="C84" s="46"/>
      <c r="D84" s="46"/>
      <c r="E84" s="68"/>
    </row>
    <row r="85" spans="1:5" ht="17.25" customHeight="1">
      <c r="A85" s="58" t="s">
        <v>84</v>
      </c>
      <c r="B85" s="45" t="s">
        <v>132</v>
      </c>
      <c r="C85" s="46"/>
      <c r="D85" s="46"/>
      <c r="E85" s="68"/>
    </row>
    <row r="86" spans="1:5" ht="17.25" customHeight="1">
      <c r="A86" s="58" t="s">
        <v>91</v>
      </c>
      <c r="B86" s="45" t="s">
        <v>132</v>
      </c>
      <c r="C86" s="46">
        <v>6000</v>
      </c>
      <c r="D86" s="46"/>
      <c r="E86" s="68"/>
    </row>
    <row r="87" spans="1:5" ht="17.25" customHeight="1">
      <c r="A87" s="58" t="s">
        <v>85</v>
      </c>
      <c r="B87" s="45" t="s">
        <v>132</v>
      </c>
      <c r="C87" s="46">
        <v>19110</v>
      </c>
      <c r="D87" s="46"/>
      <c r="E87" s="68"/>
    </row>
    <row r="88" spans="1:5" ht="17.25" customHeight="1">
      <c r="A88" s="58" t="s">
        <v>86</v>
      </c>
      <c r="B88" s="45" t="s">
        <v>132</v>
      </c>
      <c r="C88" s="46">
        <v>67250</v>
      </c>
      <c r="D88" s="46"/>
      <c r="E88" s="68"/>
    </row>
    <row r="89" spans="1:5" ht="17.25" customHeight="1">
      <c r="A89" s="58" t="s">
        <v>87</v>
      </c>
      <c r="B89" s="45" t="s">
        <v>133</v>
      </c>
      <c r="C89" s="46" t="s">
        <v>70</v>
      </c>
      <c r="D89" s="46"/>
      <c r="E89" s="68"/>
    </row>
    <row r="90" spans="1:5" ht="17.25" customHeight="1">
      <c r="A90" s="58" t="s">
        <v>135</v>
      </c>
      <c r="B90" s="45" t="s">
        <v>136</v>
      </c>
      <c r="C90" s="46"/>
      <c r="D90" s="46"/>
      <c r="E90" s="68"/>
    </row>
    <row r="91" spans="1:5" ht="17.25" customHeight="1">
      <c r="A91" s="58" t="s">
        <v>137</v>
      </c>
      <c r="B91" s="45" t="s">
        <v>138</v>
      </c>
      <c r="C91" s="46"/>
      <c r="D91" s="46"/>
      <c r="E91" s="68"/>
    </row>
    <row r="92" spans="1:5" ht="17.25" customHeight="1">
      <c r="A92" s="58" t="s">
        <v>88</v>
      </c>
      <c r="B92" s="45" t="s">
        <v>132</v>
      </c>
      <c r="C92" s="46">
        <v>2532</v>
      </c>
      <c r="D92" s="46"/>
      <c r="E92" s="46"/>
    </row>
    <row r="93" spans="1:5" ht="17.25" customHeight="1">
      <c r="A93" s="58" t="s">
        <v>89</v>
      </c>
      <c r="B93" s="45" t="s">
        <v>132</v>
      </c>
      <c r="C93" s="46">
        <v>216784</v>
      </c>
      <c r="D93" s="46"/>
      <c r="E93" s="46"/>
    </row>
    <row r="94" spans="1:5" ht="17.25" customHeight="1">
      <c r="A94" s="58" t="s">
        <v>90</v>
      </c>
      <c r="B94" s="45" t="s">
        <v>132</v>
      </c>
      <c r="C94" s="46">
        <v>67624</v>
      </c>
      <c r="D94" s="46"/>
      <c r="E94" s="46"/>
    </row>
    <row r="95" spans="1:5" ht="17.25" customHeight="1">
      <c r="A95" s="56" t="s">
        <v>98</v>
      </c>
      <c r="B95" s="52"/>
      <c r="C95" s="57">
        <f>SUM(C96:C110)</f>
        <v>30924770</v>
      </c>
      <c r="D95" s="46"/>
      <c r="E95" s="46"/>
    </row>
    <row r="96" spans="1:5" ht="17.25" customHeight="1">
      <c r="A96" s="56" t="s">
        <v>80</v>
      </c>
      <c r="B96" s="52" t="s">
        <v>129</v>
      </c>
      <c r="C96" s="57">
        <f>C81+C67+C34+C22</f>
        <v>18746276.83</v>
      </c>
      <c r="D96" s="46"/>
      <c r="E96" s="46"/>
    </row>
    <row r="97" spans="1:5" ht="17.25" customHeight="1">
      <c r="A97" s="56" t="s">
        <v>81</v>
      </c>
      <c r="B97" s="52" t="s">
        <v>130</v>
      </c>
      <c r="C97" s="57">
        <f>C82+C68+C35+C23</f>
        <v>17791.1</v>
      </c>
      <c r="D97" s="46"/>
      <c r="E97" s="46"/>
    </row>
    <row r="98" spans="1:5" ht="17.25" customHeight="1">
      <c r="A98" s="56" t="s">
        <v>82</v>
      </c>
      <c r="B98" s="52" t="s">
        <v>131</v>
      </c>
      <c r="C98" s="57">
        <f>C83+C69+C36+C24</f>
        <v>5620598.52</v>
      </c>
      <c r="D98" s="46"/>
      <c r="E98" s="46"/>
    </row>
    <row r="99" spans="1:5" ht="17.25" customHeight="1">
      <c r="A99" s="56" t="s">
        <v>83</v>
      </c>
      <c r="B99" s="52" t="s">
        <v>132</v>
      </c>
      <c r="C99" s="57">
        <f>C84+C37+C25</f>
        <v>76680</v>
      </c>
      <c r="D99" s="46"/>
      <c r="E99" s="46"/>
    </row>
    <row r="100" spans="1:5" ht="17.25" customHeight="1">
      <c r="A100" s="56" t="s">
        <v>84</v>
      </c>
      <c r="B100" s="52" t="s">
        <v>132</v>
      </c>
      <c r="C100" s="57">
        <f>C38</f>
        <v>399800</v>
      </c>
      <c r="D100" s="46"/>
      <c r="E100" s="46"/>
    </row>
    <row r="101" spans="1:5" ht="17.25" customHeight="1">
      <c r="A101" s="56" t="s">
        <v>91</v>
      </c>
      <c r="B101" s="52" t="s">
        <v>132</v>
      </c>
      <c r="C101" s="57">
        <f>C86+C39</f>
        <v>1768900</v>
      </c>
      <c r="D101" s="46"/>
      <c r="E101" s="46"/>
    </row>
    <row r="102" spans="1:5" ht="17.25" customHeight="1">
      <c r="A102" s="56" t="s">
        <v>85</v>
      </c>
      <c r="B102" s="52" t="s">
        <v>132</v>
      </c>
      <c r="C102" s="57">
        <f>C75+C73+C52+C49+C40+C27+C87</f>
        <v>1204510</v>
      </c>
      <c r="D102" s="46"/>
      <c r="E102" s="46"/>
    </row>
    <row r="103" spans="1:5" ht="17.25" customHeight="1">
      <c r="A103" s="56" t="s">
        <v>86</v>
      </c>
      <c r="B103" s="52" t="s">
        <v>132</v>
      </c>
      <c r="C103" s="57">
        <f>C88+C76+C70+C61+C53+C41+C28+C50+C78</f>
        <v>1146894.55</v>
      </c>
      <c r="D103" s="46"/>
      <c r="E103" s="46"/>
    </row>
    <row r="104" spans="1:5" ht="17.25" customHeight="1">
      <c r="A104" s="56" t="s">
        <v>87</v>
      </c>
      <c r="B104" s="52" t="s">
        <v>133</v>
      </c>
      <c r="C104" s="57" t="s">
        <v>70</v>
      </c>
      <c r="D104" s="46"/>
      <c r="E104" s="46"/>
    </row>
    <row r="105" spans="1:5" ht="17.25" customHeight="1">
      <c r="A105" s="56" t="s">
        <v>135</v>
      </c>
      <c r="B105" s="52" t="s">
        <v>136</v>
      </c>
      <c r="C105" s="57">
        <f>C43</f>
        <v>146500</v>
      </c>
      <c r="D105" s="46"/>
      <c r="E105" s="46"/>
    </row>
    <row r="106" spans="1:5" ht="17.25" customHeight="1">
      <c r="A106" s="56" t="s">
        <v>137</v>
      </c>
      <c r="B106" s="52" t="s">
        <v>138</v>
      </c>
      <c r="C106" s="57">
        <f>C44</f>
        <v>21200</v>
      </c>
      <c r="D106" s="46"/>
      <c r="E106" s="46"/>
    </row>
    <row r="107" spans="1:5" ht="17.25" customHeight="1">
      <c r="A107" s="56" t="s">
        <v>88</v>
      </c>
      <c r="B107" s="52" t="s">
        <v>132</v>
      </c>
      <c r="C107" s="57">
        <f>C45+C92</f>
        <v>2532</v>
      </c>
      <c r="D107" s="46"/>
      <c r="E107" s="46"/>
    </row>
    <row r="108" spans="1:5" ht="17.25" customHeight="1">
      <c r="A108" s="56" t="s">
        <v>144</v>
      </c>
      <c r="B108" s="52" t="s">
        <v>143</v>
      </c>
      <c r="C108" s="57">
        <f>C64</f>
        <v>6300</v>
      </c>
      <c r="D108" s="46"/>
      <c r="E108" s="46"/>
    </row>
    <row r="109" spans="1:5" ht="17.25" customHeight="1">
      <c r="A109" s="56" t="s">
        <v>89</v>
      </c>
      <c r="B109" s="52" t="s">
        <v>132</v>
      </c>
      <c r="C109" s="57">
        <f>C93+C54+C46+C31</f>
        <v>847563</v>
      </c>
      <c r="D109" s="46"/>
      <c r="E109" s="46"/>
    </row>
    <row r="110" spans="1:5" ht="17.25" customHeight="1">
      <c r="A110" s="56" t="s">
        <v>90</v>
      </c>
      <c r="B110" s="52" t="s">
        <v>132</v>
      </c>
      <c r="C110" s="57">
        <f>C94+C77+C71+C62+C55+C47+C32</f>
        <v>919224</v>
      </c>
      <c r="D110" s="46"/>
      <c r="E110" s="46"/>
    </row>
    <row r="111" spans="1:5" ht="17.25" customHeight="1">
      <c r="A111" s="56" t="s">
        <v>99</v>
      </c>
      <c r="B111" s="45" t="s">
        <v>76</v>
      </c>
      <c r="C111" s="46"/>
      <c r="D111" s="46"/>
      <c r="E111" s="46"/>
    </row>
    <row r="112" spans="1:5" ht="17.25" customHeight="1">
      <c r="A112" s="58" t="s">
        <v>72</v>
      </c>
      <c r="B112" s="45" t="s">
        <v>76</v>
      </c>
      <c r="C112" s="46"/>
      <c r="D112" s="46"/>
      <c r="E112" s="46"/>
    </row>
    <row r="113" ht="17.25" customHeight="1">
      <c r="A113" s="65"/>
    </row>
    <row r="114" spans="1:3" ht="17.25" customHeight="1">
      <c r="A114" s="69" t="s">
        <v>92</v>
      </c>
      <c r="B114" s="60" t="s">
        <v>100</v>
      </c>
      <c r="C114" s="66"/>
    </row>
    <row r="115" spans="1:3" ht="17.25" customHeight="1">
      <c r="A115" s="65"/>
      <c r="B115" s="144"/>
      <c r="C115" s="144"/>
    </row>
    <row r="116" spans="1:3" ht="17.25" customHeight="1">
      <c r="A116" s="69" t="s">
        <v>93</v>
      </c>
      <c r="B116" s="60" t="s">
        <v>100</v>
      </c>
      <c r="C116" s="60"/>
    </row>
    <row r="117" spans="1:5" ht="17.25" customHeight="1">
      <c r="A117" s="65" t="s">
        <v>149</v>
      </c>
      <c r="B117" s="144"/>
      <c r="C117" s="144"/>
      <c r="D117" s="145" t="s">
        <v>14</v>
      </c>
      <c r="E117" s="145"/>
    </row>
    <row r="118" ht="17.25" customHeight="1">
      <c r="A118" s="65"/>
    </row>
    <row r="119" ht="17.25" customHeight="1">
      <c r="A119" s="67">
        <v>42716</v>
      </c>
    </row>
  </sheetData>
  <sheetProtection/>
  <mergeCells count="7">
    <mergeCell ref="A1:E1"/>
    <mergeCell ref="A2:A4"/>
    <mergeCell ref="B2:B4"/>
    <mergeCell ref="C4:E4"/>
    <mergeCell ref="B115:C115"/>
    <mergeCell ref="B117:C117"/>
    <mergeCell ref="D117:E117"/>
  </mergeCells>
  <printOptions/>
  <pageMargins left="0.7086614173228347" right="0.7086614173228347" top="0.7480314960629921" bottom="0.7480314960629921" header="0.31496062992125984" footer="0.31496062992125984"/>
  <pageSetup orientation="portrait" paperSize="9" scale="64" r:id="rId3"/>
  <rowBreaks count="2" manualBreakCount="2">
    <brk id="47" max="255" man="1"/>
    <brk id="9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Gimnaziy</cp:lastModifiedBy>
  <cp:lastPrinted>2016-12-13T07:18:20Z</cp:lastPrinted>
  <dcterms:created xsi:type="dcterms:W3CDTF">2010-11-26T07:12:57Z</dcterms:created>
  <dcterms:modified xsi:type="dcterms:W3CDTF">2016-12-13T07:20:44Z</dcterms:modified>
  <cp:category/>
  <cp:version/>
  <cp:contentType/>
  <cp:contentStatus/>
</cp:coreProperties>
</file>